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1570" windowHeight="10215"/>
  </bookViews>
  <sheets>
    <sheet name="Rekapitulace stavby" sheetId="1" r:id="rId1"/>
    <sheet name=" 1 - SO  01 Břehové porosty" sheetId="2" r:id="rId2"/>
    <sheet name="2 - SO 02 Oprava stupňů" sheetId="3" r:id="rId3"/>
    <sheet name="3 - SO 03 Odstranění nánosů" sheetId="4" r:id="rId4"/>
    <sheet name="4 - VON Vedlejší a ostatn..." sheetId="5" r:id="rId5"/>
    <sheet name="Pokyny pro vyplnění" sheetId="6" r:id="rId6"/>
  </sheets>
  <definedNames>
    <definedName name="_xlnm._FilterDatabase" localSheetId="1" hidden="1">' 1 - SO  01 Břehové porosty'!$C$79:$K$132</definedName>
    <definedName name="_xlnm._FilterDatabase" localSheetId="2" hidden="1">'2 - SO 02 Oprava stupňů'!$C$82:$K$137</definedName>
    <definedName name="_xlnm._FilterDatabase" localSheetId="3" hidden="1">'3 - SO 03 Odstranění nánosů'!$C$79:$K$99</definedName>
    <definedName name="_xlnm._FilterDatabase" localSheetId="4" hidden="1">'4 - VON Vedlejší a ostatn...'!$C$82:$K$166</definedName>
    <definedName name="_xlnm.Print_Titles" localSheetId="1">' 1 - SO  01 Břehové porosty'!$79:$79</definedName>
    <definedName name="_xlnm.Print_Titles" localSheetId="2">'2 - SO 02 Oprava stupňů'!$82:$82</definedName>
    <definedName name="_xlnm.Print_Titles" localSheetId="3">'3 - SO 03 Odstranění nánosů'!$79:$79</definedName>
    <definedName name="_xlnm.Print_Titles" localSheetId="4">'4 - VON Vedlejší a ostatn...'!$82:$82</definedName>
    <definedName name="_xlnm.Print_Titles" localSheetId="0">'Rekapitulace stavby'!$49:$49</definedName>
    <definedName name="_xlnm.Print_Area" localSheetId="1">' 1 - SO  01 Břehové porosty'!$C$4:$J$36,' 1 - SO  01 Břehové porosty'!$C$42:$J$61,' 1 - SO  01 Břehové porosty'!$C$67:$K$132</definedName>
    <definedName name="_xlnm.Print_Area" localSheetId="2">'2 - SO 02 Oprava stupňů'!$C$4:$J$36,'2 - SO 02 Oprava stupňů'!$C$42:$J$64,'2 - SO 02 Oprava stupňů'!$C$70:$K$137</definedName>
    <definedName name="_xlnm.Print_Area" localSheetId="3">'3 - SO 03 Odstranění nánosů'!$C$4:$J$36,'3 - SO 03 Odstranění nánosů'!$C$42:$J$61,'3 - SO 03 Odstranění nánosů'!$C$67:$K$99</definedName>
    <definedName name="_xlnm.Print_Area" localSheetId="4">'4 - VON Vedlejší a ostatn...'!$C$4:$J$36,'4 - VON Vedlejší a ostatn...'!$C$42:$J$64,'4 - VON Vedlejší a ostatn...'!$C$70:$K$166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62913"/>
</workbook>
</file>

<file path=xl/calcChain.xml><?xml version="1.0" encoding="utf-8"?>
<calcChain xmlns="http://schemas.openxmlformats.org/spreadsheetml/2006/main">
  <c r="P111" i="5" l="1"/>
  <c r="AY55" i="1"/>
  <c r="AX55" i="1"/>
  <c r="BI161" i="5"/>
  <c r="BH161" i="5"/>
  <c r="BG161" i="5"/>
  <c r="BF161" i="5"/>
  <c r="BE161" i="5"/>
  <c r="T161" i="5"/>
  <c r="R161" i="5"/>
  <c r="P161" i="5"/>
  <c r="BK161" i="5"/>
  <c r="J161" i="5"/>
  <c r="BI155" i="5"/>
  <c r="BH155" i="5"/>
  <c r="BG155" i="5"/>
  <c r="BF155" i="5"/>
  <c r="T155" i="5"/>
  <c r="R155" i="5"/>
  <c r="P155" i="5"/>
  <c r="BK155" i="5"/>
  <c r="J155" i="5"/>
  <c r="BE155" i="5" s="1"/>
  <c r="BI151" i="5"/>
  <c r="BH151" i="5"/>
  <c r="BG151" i="5"/>
  <c r="BF151" i="5"/>
  <c r="BE151" i="5"/>
  <c r="T151" i="5"/>
  <c r="R151" i="5"/>
  <c r="P151" i="5"/>
  <c r="BK151" i="5"/>
  <c r="J151" i="5"/>
  <c r="BI149" i="5"/>
  <c r="BH149" i="5"/>
  <c r="BG149" i="5"/>
  <c r="BF149" i="5"/>
  <c r="BE149" i="5"/>
  <c r="T149" i="5"/>
  <c r="R149" i="5"/>
  <c r="P149" i="5"/>
  <c r="BK149" i="5"/>
  <c r="J149" i="5"/>
  <c r="BI145" i="5"/>
  <c r="BH145" i="5"/>
  <c r="BG145" i="5"/>
  <c r="BF145" i="5"/>
  <c r="BE145" i="5"/>
  <c r="T145" i="5"/>
  <c r="R145" i="5"/>
  <c r="P145" i="5"/>
  <c r="BK145" i="5"/>
  <c r="BK130" i="5" s="1"/>
  <c r="J130" i="5" s="1"/>
  <c r="J63" i="5" s="1"/>
  <c r="J145" i="5"/>
  <c r="BI142" i="5"/>
  <c r="BH142" i="5"/>
  <c r="BG142" i="5"/>
  <c r="BF142" i="5"/>
  <c r="T142" i="5"/>
  <c r="R142" i="5"/>
  <c r="P142" i="5"/>
  <c r="BK142" i="5"/>
  <c r="J142" i="5"/>
  <c r="BE142" i="5" s="1"/>
  <c r="BI136" i="5"/>
  <c r="BH136" i="5"/>
  <c r="BG136" i="5"/>
  <c r="BF136" i="5"/>
  <c r="BE136" i="5"/>
  <c r="T136" i="5"/>
  <c r="R136" i="5"/>
  <c r="P136" i="5"/>
  <c r="BK136" i="5"/>
  <c r="J136" i="5"/>
  <c r="BI131" i="5"/>
  <c r="BH131" i="5"/>
  <c r="BG131" i="5"/>
  <c r="BF131" i="5"/>
  <c r="BE131" i="5"/>
  <c r="T131" i="5"/>
  <c r="T130" i="5" s="1"/>
  <c r="R131" i="5"/>
  <c r="R130" i="5" s="1"/>
  <c r="P131" i="5"/>
  <c r="P130" i="5" s="1"/>
  <c r="BK131" i="5"/>
  <c r="J131" i="5"/>
  <c r="BI127" i="5"/>
  <c r="BH127" i="5"/>
  <c r="BG127" i="5"/>
  <c r="BF127" i="5"/>
  <c r="BE127" i="5"/>
  <c r="T127" i="5"/>
  <c r="R127" i="5"/>
  <c r="P127" i="5"/>
  <c r="BK127" i="5"/>
  <c r="J127" i="5"/>
  <c r="BI124" i="5"/>
  <c r="BH124" i="5"/>
  <c r="BG124" i="5"/>
  <c r="BF124" i="5"/>
  <c r="T124" i="5"/>
  <c r="T123" i="5" s="1"/>
  <c r="R124" i="5"/>
  <c r="R123" i="5" s="1"/>
  <c r="P124" i="5"/>
  <c r="P123" i="5" s="1"/>
  <c r="BK124" i="5"/>
  <c r="BK123" i="5" s="1"/>
  <c r="J123" i="5" s="1"/>
  <c r="J62" i="5" s="1"/>
  <c r="J124" i="5"/>
  <c r="BE124" i="5" s="1"/>
  <c r="BI120" i="5"/>
  <c r="BH120" i="5"/>
  <c r="BG120" i="5"/>
  <c r="BF120" i="5"/>
  <c r="BE120" i="5"/>
  <c r="T120" i="5"/>
  <c r="R120" i="5"/>
  <c r="P120" i="5"/>
  <c r="BK120" i="5"/>
  <c r="J120" i="5"/>
  <c r="BI116" i="5"/>
  <c r="BH116" i="5"/>
  <c r="BG116" i="5"/>
  <c r="BF116" i="5"/>
  <c r="BE116" i="5"/>
  <c r="T116" i="5"/>
  <c r="R116" i="5"/>
  <c r="P116" i="5"/>
  <c r="BK116" i="5"/>
  <c r="J116" i="5"/>
  <c r="BI112" i="5"/>
  <c r="BH112" i="5"/>
  <c r="BG112" i="5"/>
  <c r="BF112" i="5"/>
  <c r="T112" i="5"/>
  <c r="T111" i="5" s="1"/>
  <c r="R112" i="5"/>
  <c r="R111" i="5" s="1"/>
  <c r="P112" i="5"/>
  <c r="BK112" i="5"/>
  <c r="BK111" i="5" s="1"/>
  <c r="J111" i="5" s="1"/>
  <c r="J61" i="5" s="1"/>
  <c r="J112" i="5"/>
  <c r="BE112" i="5" s="1"/>
  <c r="BI105" i="5"/>
  <c r="BH105" i="5"/>
  <c r="BG105" i="5"/>
  <c r="BF105" i="5"/>
  <c r="T105" i="5"/>
  <c r="R105" i="5"/>
  <c r="P105" i="5"/>
  <c r="P89" i="5" s="1"/>
  <c r="P88" i="5" s="1"/>
  <c r="BK105" i="5"/>
  <c r="J105" i="5"/>
  <c r="BE105" i="5" s="1"/>
  <c r="BI90" i="5"/>
  <c r="BH90" i="5"/>
  <c r="BG90" i="5"/>
  <c r="BF90" i="5"/>
  <c r="J31" i="5" s="1"/>
  <c r="AW55" i="1" s="1"/>
  <c r="T90" i="5"/>
  <c r="T89" i="5" s="1"/>
  <c r="R90" i="5"/>
  <c r="R89" i="5" s="1"/>
  <c r="R88" i="5" s="1"/>
  <c r="P90" i="5"/>
  <c r="BK90" i="5"/>
  <c r="BK89" i="5" s="1"/>
  <c r="J90" i="5"/>
  <c r="BE90" i="5" s="1"/>
  <c r="BI86" i="5"/>
  <c r="F34" i="5" s="1"/>
  <c r="BD55" i="1" s="1"/>
  <c r="BH86" i="5"/>
  <c r="F33" i="5" s="1"/>
  <c r="BC55" i="1" s="1"/>
  <c r="BG86" i="5"/>
  <c r="F32" i="5" s="1"/>
  <c r="BB55" i="1" s="1"/>
  <c r="BF86" i="5"/>
  <c r="T86" i="5"/>
  <c r="T85" i="5" s="1"/>
  <c r="T84" i="5" s="1"/>
  <c r="R86" i="5"/>
  <c r="R85" i="5" s="1"/>
  <c r="R84" i="5" s="1"/>
  <c r="P86" i="5"/>
  <c r="P85" i="5" s="1"/>
  <c r="P84" i="5" s="1"/>
  <c r="BK86" i="5"/>
  <c r="BK85" i="5" s="1"/>
  <c r="J86" i="5"/>
  <c r="BE86" i="5" s="1"/>
  <c r="J79" i="5"/>
  <c r="F79" i="5"/>
  <c r="J77" i="5"/>
  <c r="F77" i="5"/>
  <c r="E75" i="5"/>
  <c r="J51" i="5"/>
  <c r="F51" i="5"/>
  <c r="F49" i="5"/>
  <c r="E47" i="5"/>
  <c r="E45" i="5"/>
  <c r="J18" i="5"/>
  <c r="E18" i="5"/>
  <c r="F52" i="5" s="1"/>
  <c r="J17" i="5"/>
  <c r="J12" i="5"/>
  <c r="J49" i="5" s="1"/>
  <c r="E7" i="5"/>
  <c r="E73" i="5" s="1"/>
  <c r="T98" i="4"/>
  <c r="R98" i="4"/>
  <c r="P98" i="4"/>
  <c r="AY54" i="1"/>
  <c r="AX54" i="1"/>
  <c r="BI99" i="4"/>
  <c r="BH99" i="4"/>
  <c r="BG99" i="4"/>
  <c r="BF99" i="4"/>
  <c r="BE99" i="4"/>
  <c r="T99" i="4"/>
  <c r="R99" i="4"/>
  <c r="P99" i="4"/>
  <c r="BK99" i="4"/>
  <c r="BK98" i="4" s="1"/>
  <c r="J98" i="4" s="1"/>
  <c r="J60" i="4" s="1"/>
  <c r="J99" i="4"/>
  <c r="BI95" i="4"/>
  <c r="BH95" i="4"/>
  <c r="BG95" i="4"/>
  <c r="BF95" i="4"/>
  <c r="T95" i="4"/>
  <c r="T94" i="4" s="1"/>
  <c r="R95" i="4"/>
  <c r="R94" i="4" s="1"/>
  <c r="P95" i="4"/>
  <c r="P94" i="4" s="1"/>
  <c r="BK95" i="4"/>
  <c r="BK94" i="4" s="1"/>
  <c r="J94" i="4" s="1"/>
  <c r="J59" i="4" s="1"/>
  <c r="J95" i="4"/>
  <c r="BE95" i="4" s="1"/>
  <c r="BI92" i="4"/>
  <c r="BH92" i="4"/>
  <c r="BG92" i="4"/>
  <c r="F32" i="4" s="1"/>
  <c r="BB54" i="1" s="1"/>
  <c r="BF92" i="4"/>
  <c r="BE92" i="4"/>
  <c r="T92" i="4"/>
  <c r="R92" i="4"/>
  <c r="P92" i="4"/>
  <c r="BK92" i="4"/>
  <c r="J92" i="4"/>
  <c r="BI89" i="4"/>
  <c r="BH89" i="4"/>
  <c r="BG89" i="4"/>
  <c r="BF89" i="4"/>
  <c r="J31" i="4" s="1"/>
  <c r="AW54" i="1" s="1"/>
  <c r="BE89" i="4"/>
  <c r="T89" i="4"/>
  <c r="T82" i="4" s="1"/>
  <c r="T81" i="4" s="1"/>
  <c r="T80" i="4" s="1"/>
  <c r="R89" i="4"/>
  <c r="P89" i="4"/>
  <c r="BK89" i="4"/>
  <c r="J89" i="4"/>
  <c r="BI85" i="4"/>
  <c r="BH85" i="4"/>
  <c r="BG85" i="4"/>
  <c r="BF85" i="4"/>
  <c r="F31" i="4" s="1"/>
  <c r="BA54" i="1" s="1"/>
  <c r="T85" i="4"/>
  <c r="R85" i="4"/>
  <c r="P85" i="4"/>
  <c r="BK85" i="4"/>
  <c r="J85" i="4"/>
  <c r="BE85" i="4" s="1"/>
  <c r="BI83" i="4"/>
  <c r="F34" i="4" s="1"/>
  <c r="BD54" i="1" s="1"/>
  <c r="BH83" i="4"/>
  <c r="F33" i="4" s="1"/>
  <c r="BC54" i="1" s="1"/>
  <c r="BG83" i="4"/>
  <c r="BF83" i="4"/>
  <c r="BE83" i="4"/>
  <c r="T83" i="4"/>
  <c r="R83" i="4"/>
  <c r="R82" i="4" s="1"/>
  <c r="P83" i="4"/>
  <c r="P82" i="4" s="1"/>
  <c r="P81" i="4" s="1"/>
  <c r="P80" i="4" s="1"/>
  <c r="AU54" i="1" s="1"/>
  <c r="BK83" i="4"/>
  <c r="BK82" i="4" s="1"/>
  <c r="J83" i="4"/>
  <c r="J76" i="4"/>
  <c r="F76" i="4"/>
  <c r="J74" i="4"/>
  <c r="F74" i="4"/>
  <c r="E72" i="4"/>
  <c r="J51" i="4"/>
  <c r="F51" i="4"/>
  <c r="F49" i="4"/>
  <c r="E47" i="4"/>
  <c r="J18" i="4"/>
  <c r="E18" i="4"/>
  <c r="F52" i="4" s="1"/>
  <c r="J17" i="4"/>
  <c r="J12" i="4"/>
  <c r="J49" i="4" s="1"/>
  <c r="E7" i="4"/>
  <c r="E45" i="4" s="1"/>
  <c r="T136" i="3"/>
  <c r="R136" i="3"/>
  <c r="R134" i="3"/>
  <c r="P134" i="3"/>
  <c r="P131" i="3"/>
  <c r="BK131" i="3"/>
  <c r="J131" i="3" s="1"/>
  <c r="J61" i="3" s="1"/>
  <c r="T128" i="3"/>
  <c r="R128" i="3"/>
  <c r="T111" i="3"/>
  <c r="AY53" i="1"/>
  <c r="AX53" i="1"/>
  <c r="BI137" i="3"/>
  <c r="BH137" i="3"/>
  <c r="BG137" i="3"/>
  <c r="BF137" i="3"/>
  <c r="BE137" i="3"/>
  <c r="T137" i="3"/>
  <c r="R137" i="3"/>
  <c r="P137" i="3"/>
  <c r="P136" i="3" s="1"/>
  <c r="BK137" i="3"/>
  <c r="BK136" i="3" s="1"/>
  <c r="J136" i="3" s="1"/>
  <c r="J63" i="3" s="1"/>
  <c r="J137" i="3"/>
  <c r="BI135" i="3"/>
  <c r="BH135" i="3"/>
  <c r="BG135" i="3"/>
  <c r="BF135" i="3"/>
  <c r="T135" i="3"/>
  <c r="T134" i="3" s="1"/>
  <c r="R135" i="3"/>
  <c r="P135" i="3"/>
  <c r="BK135" i="3"/>
  <c r="BK134" i="3" s="1"/>
  <c r="J134" i="3" s="1"/>
  <c r="J62" i="3" s="1"/>
  <c r="J135" i="3"/>
  <c r="BE135" i="3" s="1"/>
  <c r="BI132" i="3"/>
  <c r="BH132" i="3"/>
  <c r="BG132" i="3"/>
  <c r="BF132" i="3"/>
  <c r="BE132" i="3"/>
  <c r="T132" i="3"/>
  <c r="T131" i="3" s="1"/>
  <c r="R132" i="3"/>
  <c r="R131" i="3" s="1"/>
  <c r="P132" i="3"/>
  <c r="BK132" i="3"/>
  <c r="J132" i="3"/>
  <c r="BI129" i="3"/>
  <c r="BH129" i="3"/>
  <c r="BG129" i="3"/>
  <c r="BF129" i="3"/>
  <c r="T129" i="3"/>
  <c r="R129" i="3"/>
  <c r="P129" i="3"/>
  <c r="P128" i="3" s="1"/>
  <c r="BK129" i="3"/>
  <c r="BK128" i="3" s="1"/>
  <c r="J128" i="3" s="1"/>
  <c r="J60" i="3" s="1"/>
  <c r="J129" i="3"/>
  <c r="BE129" i="3" s="1"/>
  <c r="BI126" i="3"/>
  <c r="BH126" i="3"/>
  <c r="BG126" i="3"/>
  <c r="BF126" i="3"/>
  <c r="BE126" i="3"/>
  <c r="T126" i="3"/>
  <c r="R126" i="3"/>
  <c r="P126" i="3"/>
  <c r="BK126" i="3"/>
  <c r="J126" i="3"/>
  <c r="BI124" i="3"/>
  <c r="BH124" i="3"/>
  <c r="BG124" i="3"/>
  <c r="BF124" i="3"/>
  <c r="BE124" i="3"/>
  <c r="T124" i="3"/>
  <c r="R124" i="3"/>
  <c r="P124" i="3"/>
  <c r="BK124" i="3"/>
  <c r="J124" i="3"/>
  <c r="BI122" i="3"/>
  <c r="BH122" i="3"/>
  <c r="BG122" i="3"/>
  <c r="BF122" i="3"/>
  <c r="BE122" i="3"/>
  <c r="T122" i="3"/>
  <c r="R122" i="3"/>
  <c r="P122" i="3"/>
  <c r="BK122" i="3"/>
  <c r="J122" i="3"/>
  <c r="BI120" i="3"/>
  <c r="BH120" i="3"/>
  <c r="BG120" i="3"/>
  <c r="BF120" i="3"/>
  <c r="T120" i="3"/>
  <c r="R120" i="3"/>
  <c r="P120" i="3"/>
  <c r="BK120" i="3"/>
  <c r="J120" i="3"/>
  <c r="BE120" i="3" s="1"/>
  <c r="BI114" i="3"/>
  <c r="BH114" i="3"/>
  <c r="BG114" i="3"/>
  <c r="BF114" i="3"/>
  <c r="BE114" i="3"/>
  <c r="T114" i="3"/>
  <c r="R114" i="3"/>
  <c r="P114" i="3"/>
  <c r="BK114" i="3"/>
  <c r="BK111" i="3" s="1"/>
  <c r="J111" i="3" s="1"/>
  <c r="J59" i="3" s="1"/>
  <c r="J114" i="3"/>
  <c r="BI112" i="3"/>
  <c r="BH112" i="3"/>
  <c r="BG112" i="3"/>
  <c r="BF112" i="3"/>
  <c r="BE112" i="3"/>
  <c r="T112" i="3"/>
  <c r="R112" i="3"/>
  <c r="R111" i="3" s="1"/>
  <c r="P112" i="3"/>
  <c r="P111" i="3" s="1"/>
  <c r="BK112" i="3"/>
  <c r="J112" i="3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 s="1"/>
  <c r="BI102" i="3"/>
  <c r="BH102" i="3"/>
  <c r="BG102" i="3"/>
  <c r="BF102" i="3"/>
  <c r="T102" i="3"/>
  <c r="R102" i="3"/>
  <c r="P102" i="3"/>
  <c r="BK102" i="3"/>
  <c r="J102" i="3"/>
  <c r="BE102" i="3" s="1"/>
  <c r="BI98" i="3"/>
  <c r="BH98" i="3"/>
  <c r="BG98" i="3"/>
  <c r="F32" i="3" s="1"/>
  <c r="BB53" i="1" s="1"/>
  <c r="BF98" i="3"/>
  <c r="T98" i="3"/>
  <c r="R98" i="3"/>
  <c r="P98" i="3"/>
  <c r="BK98" i="3"/>
  <c r="J98" i="3"/>
  <c r="BE98" i="3" s="1"/>
  <c r="BI94" i="3"/>
  <c r="BH94" i="3"/>
  <c r="BG94" i="3"/>
  <c r="BF94" i="3"/>
  <c r="T94" i="3"/>
  <c r="R94" i="3"/>
  <c r="P94" i="3"/>
  <c r="BK94" i="3"/>
  <c r="J94" i="3"/>
  <c r="BE94" i="3" s="1"/>
  <c r="BI90" i="3"/>
  <c r="BH90" i="3"/>
  <c r="BG90" i="3"/>
  <c r="BF90" i="3"/>
  <c r="T90" i="3"/>
  <c r="R90" i="3"/>
  <c r="P90" i="3"/>
  <c r="BK90" i="3"/>
  <c r="J90" i="3"/>
  <c r="BE90" i="3" s="1"/>
  <c r="BI86" i="3"/>
  <c r="F34" i="3" s="1"/>
  <c r="BD53" i="1" s="1"/>
  <c r="BH86" i="3"/>
  <c r="F33" i="3" s="1"/>
  <c r="BC53" i="1" s="1"/>
  <c r="BG86" i="3"/>
  <c r="BF86" i="3"/>
  <c r="J31" i="3" s="1"/>
  <c r="AW53" i="1" s="1"/>
  <c r="T86" i="3"/>
  <c r="T85" i="3" s="1"/>
  <c r="T84" i="3" s="1"/>
  <c r="T83" i="3" s="1"/>
  <c r="R86" i="3"/>
  <c r="R85" i="3" s="1"/>
  <c r="R84" i="3" s="1"/>
  <c r="R83" i="3" s="1"/>
  <c r="P86" i="3"/>
  <c r="P85" i="3" s="1"/>
  <c r="P84" i="3" s="1"/>
  <c r="P83" i="3" s="1"/>
  <c r="AU53" i="1" s="1"/>
  <c r="BK86" i="3"/>
  <c r="BK85" i="3" s="1"/>
  <c r="J86" i="3"/>
  <c r="BE86" i="3" s="1"/>
  <c r="J79" i="3"/>
  <c r="F79" i="3"/>
  <c r="F77" i="3"/>
  <c r="E75" i="3"/>
  <c r="J51" i="3"/>
  <c r="F51" i="3"/>
  <c r="F49" i="3"/>
  <c r="E47" i="3"/>
  <c r="E45" i="3"/>
  <c r="J18" i="3"/>
  <c r="E18" i="3"/>
  <c r="F52" i="3" s="1"/>
  <c r="J17" i="3"/>
  <c r="J12" i="3"/>
  <c r="J49" i="3" s="1"/>
  <c r="E7" i="3"/>
  <c r="E73" i="3" s="1"/>
  <c r="R131" i="2"/>
  <c r="BK131" i="2"/>
  <c r="J131" i="2" s="1"/>
  <c r="J60" i="2" s="1"/>
  <c r="BK128" i="2"/>
  <c r="J128" i="2" s="1"/>
  <c r="J59" i="2" s="1"/>
  <c r="AY52" i="1"/>
  <c r="AX52" i="1"/>
  <c r="BI132" i="2"/>
  <c r="BH132" i="2"/>
  <c r="BG132" i="2"/>
  <c r="BF132" i="2"/>
  <c r="BE132" i="2"/>
  <c r="T132" i="2"/>
  <c r="T131" i="2" s="1"/>
  <c r="R132" i="2"/>
  <c r="P132" i="2"/>
  <c r="P131" i="2" s="1"/>
  <c r="BK132" i="2"/>
  <c r="J132" i="2"/>
  <c r="BI129" i="2"/>
  <c r="BH129" i="2"/>
  <c r="BG129" i="2"/>
  <c r="BF129" i="2"/>
  <c r="T129" i="2"/>
  <c r="T128" i="2" s="1"/>
  <c r="R129" i="2"/>
  <c r="R128" i="2" s="1"/>
  <c r="P129" i="2"/>
  <c r="P128" i="2" s="1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BE125" i="2"/>
  <c r="T125" i="2"/>
  <c r="R125" i="2"/>
  <c r="P125" i="2"/>
  <c r="BK125" i="2"/>
  <c r="J125" i="2"/>
  <c r="BI123" i="2"/>
  <c r="BH123" i="2"/>
  <c r="BG123" i="2"/>
  <c r="BF123" i="2"/>
  <c r="BE123" i="2"/>
  <c r="T123" i="2"/>
  <c r="R123" i="2"/>
  <c r="P123" i="2"/>
  <c r="BK123" i="2"/>
  <c r="J123" i="2"/>
  <c r="BI118" i="2"/>
  <c r="BH118" i="2"/>
  <c r="BG118" i="2"/>
  <c r="BF118" i="2"/>
  <c r="BE118" i="2"/>
  <c r="T118" i="2"/>
  <c r="R118" i="2"/>
  <c r="P118" i="2"/>
  <c r="BK118" i="2"/>
  <c r="J118" i="2"/>
  <c r="BI115" i="2"/>
  <c r="BH115" i="2"/>
  <c r="BG115" i="2"/>
  <c r="BF115" i="2"/>
  <c r="T115" i="2"/>
  <c r="R115" i="2"/>
  <c r="P115" i="2"/>
  <c r="BK115" i="2"/>
  <c r="J115" i="2"/>
  <c r="BE115" i="2" s="1"/>
  <c r="BI112" i="2"/>
  <c r="BH112" i="2"/>
  <c r="BG112" i="2"/>
  <c r="BF112" i="2"/>
  <c r="BE112" i="2"/>
  <c r="T112" i="2"/>
  <c r="R112" i="2"/>
  <c r="P112" i="2"/>
  <c r="BK112" i="2"/>
  <c r="J112" i="2"/>
  <c r="BI109" i="2"/>
  <c r="BH109" i="2"/>
  <c r="BG109" i="2"/>
  <c r="BF109" i="2"/>
  <c r="BE109" i="2"/>
  <c r="T109" i="2"/>
  <c r="R109" i="2"/>
  <c r="P109" i="2"/>
  <c r="BK109" i="2"/>
  <c r="J109" i="2"/>
  <c r="BI107" i="2"/>
  <c r="BH107" i="2"/>
  <c r="BG107" i="2"/>
  <c r="BF107" i="2"/>
  <c r="BE107" i="2"/>
  <c r="T107" i="2"/>
  <c r="R107" i="2"/>
  <c r="P107" i="2"/>
  <c r="BK107" i="2"/>
  <c r="J107" i="2"/>
  <c r="BI105" i="2"/>
  <c r="BH105" i="2"/>
  <c r="BG105" i="2"/>
  <c r="BF105" i="2"/>
  <c r="T105" i="2"/>
  <c r="R105" i="2"/>
  <c r="P105" i="2"/>
  <c r="BK105" i="2"/>
  <c r="J105" i="2"/>
  <c r="BE105" i="2" s="1"/>
  <c r="BI101" i="2"/>
  <c r="BH101" i="2"/>
  <c r="BG101" i="2"/>
  <c r="BF101" i="2"/>
  <c r="BE101" i="2"/>
  <c r="T101" i="2"/>
  <c r="R101" i="2"/>
  <c r="P101" i="2"/>
  <c r="BK101" i="2"/>
  <c r="J101" i="2"/>
  <c r="BI99" i="2"/>
  <c r="BH99" i="2"/>
  <c r="BG99" i="2"/>
  <c r="BF99" i="2"/>
  <c r="BE99" i="2"/>
  <c r="T99" i="2"/>
  <c r="R99" i="2"/>
  <c r="P99" i="2"/>
  <c r="BK99" i="2"/>
  <c r="J99" i="2"/>
  <c r="BI97" i="2"/>
  <c r="BH97" i="2"/>
  <c r="BG97" i="2"/>
  <c r="BF97" i="2"/>
  <c r="BE97" i="2"/>
  <c r="T97" i="2"/>
  <c r="R97" i="2"/>
  <c r="P97" i="2"/>
  <c r="BK97" i="2"/>
  <c r="J97" i="2"/>
  <c r="BI95" i="2"/>
  <c r="BH95" i="2"/>
  <c r="BG95" i="2"/>
  <c r="BF95" i="2"/>
  <c r="T95" i="2"/>
  <c r="R95" i="2"/>
  <c r="P95" i="2"/>
  <c r="BK95" i="2"/>
  <c r="J95" i="2"/>
  <c r="BE95" i="2" s="1"/>
  <c r="BI93" i="2"/>
  <c r="BH93" i="2"/>
  <c r="BG93" i="2"/>
  <c r="BF93" i="2"/>
  <c r="BE93" i="2"/>
  <c r="T93" i="2"/>
  <c r="R93" i="2"/>
  <c r="P93" i="2"/>
  <c r="P82" i="2" s="1"/>
  <c r="P81" i="2" s="1"/>
  <c r="P80" i="2" s="1"/>
  <c r="AU52" i="1" s="1"/>
  <c r="BK93" i="2"/>
  <c r="J93" i="2"/>
  <c r="BI91" i="2"/>
  <c r="BH91" i="2"/>
  <c r="BG91" i="2"/>
  <c r="BF91" i="2"/>
  <c r="BE91" i="2"/>
  <c r="T91" i="2"/>
  <c r="R91" i="2"/>
  <c r="P91" i="2"/>
  <c r="BK91" i="2"/>
  <c r="J91" i="2"/>
  <c r="BI85" i="2"/>
  <c r="BH85" i="2"/>
  <c r="BG85" i="2"/>
  <c r="BF85" i="2"/>
  <c r="J31" i="2" s="1"/>
  <c r="AW52" i="1" s="1"/>
  <c r="BE85" i="2"/>
  <c r="T85" i="2"/>
  <c r="R85" i="2"/>
  <c r="P85" i="2"/>
  <c r="BK85" i="2"/>
  <c r="J85" i="2"/>
  <c r="BI83" i="2"/>
  <c r="F34" i="2" s="1"/>
  <c r="BD52" i="1" s="1"/>
  <c r="BD51" i="1" s="1"/>
  <c r="W30" i="1" s="1"/>
  <c r="BH83" i="2"/>
  <c r="F33" i="2" s="1"/>
  <c r="BC52" i="1" s="1"/>
  <c r="BC51" i="1" s="1"/>
  <c r="BG83" i="2"/>
  <c r="F32" i="2" s="1"/>
  <c r="BB52" i="1" s="1"/>
  <c r="BB51" i="1" s="1"/>
  <c r="BF83" i="2"/>
  <c r="F31" i="2" s="1"/>
  <c r="BA52" i="1" s="1"/>
  <c r="T83" i="2"/>
  <c r="T82" i="2" s="1"/>
  <c r="T81" i="2" s="1"/>
  <c r="T80" i="2" s="1"/>
  <c r="R83" i="2"/>
  <c r="R82" i="2" s="1"/>
  <c r="R81" i="2" s="1"/>
  <c r="R80" i="2" s="1"/>
  <c r="P83" i="2"/>
  <c r="BK83" i="2"/>
  <c r="BK82" i="2" s="1"/>
  <c r="J83" i="2"/>
  <c r="BE83" i="2" s="1"/>
  <c r="J76" i="2"/>
  <c r="F76" i="2"/>
  <c r="F74" i="2"/>
  <c r="E72" i="2"/>
  <c r="E70" i="2"/>
  <c r="J51" i="2"/>
  <c r="F51" i="2"/>
  <c r="F49" i="2"/>
  <c r="E47" i="2"/>
  <c r="E45" i="2"/>
  <c r="J18" i="2"/>
  <c r="E18" i="2"/>
  <c r="F52" i="2" s="1"/>
  <c r="J17" i="2"/>
  <c r="J12" i="2"/>
  <c r="J74" i="2" s="1"/>
  <c r="E7" i="2"/>
  <c r="AS51" i="1"/>
  <c r="L47" i="1"/>
  <c r="AM46" i="1"/>
  <c r="L46" i="1"/>
  <c r="AM44" i="1"/>
  <c r="L44" i="1"/>
  <c r="L42" i="1"/>
  <c r="L41" i="1"/>
  <c r="R81" i="4" l="1"/>
  <c r="R80" i="4" s="1"/>
  <c r="T88" i="5"/>
  <c r="T83" i="5" s="1"/>
  <c r="AY51" i="1"/>
  <c r="W29" i="1"/>
  <c r="J30" i="2"/>
  <c r="AV52" i="1" s="1"/>
  <c r="AT52" i="1" s="1"/>
  <c r="F30" i="2"/>
  <c r="AZ52" i="1" s="1"/>
  <c r="J30" i="4"/>
  <c r="AV54" i="1" s="1"/>
  <c r="AT54" i="1" s="1"/>
  <c r="J82" i="2"/>
  <c r="J58" i="2" s="1"/>
  <c r="BK81" i="2"/>
  <c r="J30" i="3"/>
  <c r="AV53" i="1" s="1"/>
  <c r="AT53" i="1" s="1"/>
  <c r="F30" i="3"/>
  <c r="AZ53" i="1" s="1"/>
  <c r="J30" i="5"/>
  <c r="AV55" i="1" s="1"/>
  <c r="AT55" i="1" s="1"/>
  <c r="F30" i="5"/>
  <c r="AZ55" i="1" s="1"/>
  <c r="AU51" i="1"/>
  <c r="BK84" i="3"/>
  <c r="J85" i="3"/>
  <c r="J58" i="3" s="1"/>
  <c r="BK84" i="5"/>
  <c r="J85" i="5"/>
  <c r="J58" i="5" s="1"/>
  <c r="P83" i="5"/>
  <c r="AU55" i="1" s="1"/>
  <c r="BK88" i="5"/>
  <c r="J88" i="5" s="1"/>
  <c r="J59" i="5" s="1"/>
  <c r="J89" i="5"/>
  <c r="J60" i="5" s="1"/>
  <c r="AX51" i="1"/>
  <c r="W28" i="1"/>
  <c r="BK81" i="4"/>
  <c r="J82" i="4"/>
  <c r="J58" i="4" s="1"/>
  <c r="R83" i="5"/>
  <c r="J49" i="2"/>
  <c r="F80" i="3"/>
  <c r="F77" i="4"/>
  <c r="F30" i="4"/>
  <c r="AZ54" i="1" s="1"/>
  <c r="F80" i="5"/>
  <c r="F77" i="2"/>
  <c r="J77" i="3"/>
  <c r="E70" i="4"/>
  <c r="F31" i="3"/>
  <c r="BA53" i="1" s="1"/>
  <c r="BA51" i="1" s="1"/>
  <c r="F31" i="5"/>
  <c r="BA55" i="1" s="1"/>
  <c r="W27" i="1" l="1"/>
  <c r="AW51" i="1"/>
  <c r="AK27" i="1" s="1"/>
  <c r="AZ51" i="1"/>
  <c r="J84" i="3"/>
  <c r="J57" i="3" s="1"/>
  <c r="BK83" i="3"/>
  <c r="J83" i="3" s="1"/>
  <c r="J81" i="4"/>
  <c r="J57" i="4" s="1"/>
  <c r="BK80" i="4"/>
  <c r="J80" i="4" s="1"/>
  <c r="BK80" i="2"/>
  <c r="J80" i="2" s="1"/>
  <c r="J81" i="2"/>
  <c r="J57" i="2" s="1"/>
  <c r="J84" i="5"/>
  <c r="J57" i="5" s="1"/>
  <c r="BK83" i="5"/>
  <c r="J83" i="5" s="1"/>
  <c r="J56" i="4" l="1"/>
  <c r="J27" i="4"/>
  <c r="W26" i="1"/>
  <c r="AV51" i="1"/>
  <c r="J27" i="2"/>
  <c r="J56" i="2"/>
  <c r="J56" i="5"/>
  <c r="J27" i="5"/>
  <c r="J56" i="3"/>
  <c r="J27" i="3"/>
  <c r="J36" i="5" l="1"/>
  <c r="AG55" i="1"/>
  <c r="AN55" i="1" s="1"/>
  <c r="AK26" i="1"/>
  <c r="AT51" i="1"/>
  <c r="AG54" i="1"/>
  <c r="AN54" i="1" s="1"/>
  <c r="J36" i="4"/>
  <c r="J36" i="2"/>
  <c r="AG52" i="1"/>
  <c r="AG53" i="1"/>
  <c r="AN53" i="1" s="1"/>
  <c r="J36" i="3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<sst xmlns="http://schemas.openxmlformats.org/spreadsheetml/2006/main" count="3223" uniqueCount="632">
  <si>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</si>
  <si>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</si>
  <si>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</si>
  <si>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</si>
  <si>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</si>
  <si>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</si>
  <si>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</si>
  <si>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{9b33802c-4b04-4093-bedb-737f3fffca68}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</si>
  <si>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</si>
  <si>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</si>
  <si>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</si>
  <si>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</si>
  <si>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</si>
  <si>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</si>
  <si>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</si>
  <si>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</si>
  <si>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M16/078OZ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</si>
  <si>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</si>
  <si>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</si>
  <si>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Lukavický potok, 10100958, Letohrad, 1,000 - 1,750, oprava koryta</t>
  </si>
  <si>
    <t>KSO:</t>
  </si>
  <si>
    <t>833 21 29</t>
  </si>
  <si>
    <t>CC-CZ:</t>
  </si>
  <si>
    <t>24208</t>
  </si>
  <si>
    <t>Místo:</t>
  </si>
  <si>
    <t>Letohrad</t>
  </si>
  <si>
    <t>Datum:</t>
  </si>
  <si>
    <t>22. 2. 2017</t>
  </si>
  <si>
    <t>Zadavatel:</t>
  </si>
  <si>
    <t>IČ:</t>
  </si>
  <si>
    <t/>
  </si>
  <si>
    <t>Povodí Labe,státní podnik,Víta Nejedlého 951, HK 3</t>
  </si>
  <si>
    <t>DIČ:</t>
  </si>
  <si>
    <t>Uchazeč:</t>
  </si>
  <si>
    <t>Vyplň údaj</t>
  </si>
  <si>
    <t>Projektant:</t>
  </si>
  <si>
    <t>Multiaqua, s.r.o.,Veverkova 1343, HK2</t>
  </si>
  <si>
    <t>True</t>
  </si>
  <si>
    <t>Poznámka:</t>
  </si>
  <si>
    <t>Předpokládaná cena projektovaného objektu stavby byla stanovena pomocí položkového rozpočtu z aktuální databáze cenové soustavy od firmy ÚRS Praha, a.s., pomocí programu KROS 4 CÚ 2017 I._x000D_
Neomezený dálkový přístup k Katalogům ÚRS Praha a.s. naleznete na adrese: http:/www.cs-urs.cz.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</si>
  <si>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</si>
  <si>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</si>
  <si>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</si>
  <si>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</si>
  <si>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</si>
  <si>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</si>
  <si>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</si>
  <si>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</si>
  <si>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</si>
  <si>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</si>
  <si>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</si>
  <si>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</si>
  <si>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</si>
  <si>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</si>
  <si>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</si>
  <si>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</si>
  <si>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</si>
  <si>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</si>
  <si>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</si>
  <si>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</si>
  <si>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</si>
  <si>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</si>
  <si>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</si>
  <si>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</si>
  <si>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</si>
  <si>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</si>
  <si>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</si>
  <si>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</si>
  <si>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</si>
  <si>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</si>
  <si>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</si>
  <si>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</si>
  <si>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</si>
  <si>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</si>
  <si>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</si>
  <si>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</si>
  <si>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</si>
  <si>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</si>
  <si>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</si>
  <si>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 xml:space="preserve"> 1</t>
  </si>
  <si>
    <t>SO  01 Břehové porosty</t>
  </si>
  <si>
    <t>STA</t>
  </si>
  <si>
    <t>1</t>
  </si>
  <si>
    <t>{112a1df7-c392-496e-9a18-771c6b110939}</t>
  </si>
  <si>
    <t>2</t>
  </si>
  <si>
    <t>SO 02 Oprava stupňů</t>
  </si>
  <si>
    <t>{3fc97329-cf06-4e3c-818e-75846ea6a4c8}</t>
  </si>
  <si>
    <t>3</t>
  </si>
  <si>
    <t>SO 03 Odstranění nánosů</t>
  </si>
  <si>
    <t>{bd2ac0fc-2d34-4284-8ab8-e230a704df26}</t>
  </si>
  <si>
    <t>4</t>
  </si>
  <si>
    <t>VON Vedlejší a ostatní náklady</t>
  </si>
  <si>
    <t>{4f2e35d9-5871-4df0-bddc-fa2449c583cd}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</si>
  <si>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</si>
  <si>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</si>
  <si>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</si>
  <si>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</si>
  <si>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</si>
  <si>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</si>
  <si>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</si>
  <si>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 1 - SO  01 Břehové porosty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</si>
  <si>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</si>
  <si>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</si>
  <si>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</si>
  <si>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</si>
  <si>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</si>
  <si>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</si>
  <si>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</si>
  <si>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</si>
  <si>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</si>
  <si>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</si>
  <si>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</si>
  <si>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</si>
  <si>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</si>
  <si>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</si>
  <si>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</si>
  <si>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</si>
  <si>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</si>
  <si>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</si>
  <si>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</si>
  <si>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</si>
  <si>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</si>
  <si>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</si>
  <si>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</si>
  <si>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</si>
  <si>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</si>
  <si>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</si>
  <si>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</si>
  <si>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</si>
  <si>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</si>
  <si>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s odstraněním kořenů průměru kmene do 100 mm do sklonu terénu 1 : 5, při celkové ploše do 1 000 m2</t>
  </si>
  <si>
    <t>m2</t>
  </si>
  <si>
    <t>CS ÚRS 2017 01</t>
  </si>
  <si>
    <t>-2045298246</t>
  </si>
  <si>
    <t>VV</t>
  </si>
  <si>
    <t>3,0+5,0+2,0 "příloha B. (nálet olše a vrba)</t>
  </si>
  <si>
    <t>111251100R</t>
  </si>
  <si>
    <t>Likvidace křoví a větví podle platné legislativy</t>
  </si>
  <si>
    <t>m3</t>
  </si>
  <si>
    <t>1896703119</t>
  </si>
  <si>
    <t>10,0*0,009 " křoví z pol. odstr. křoví)</t>
  </si>
  <si>
    <t>32*0,02 "větve stromů do 300 mm</t>
  </si>
  <si>
    <t>19*0,03"větve stromů do 500 mm</t>
  </si>
  <si>
    <t>1*0,06 "větve stromů do 700 mm</t>
  </si>
  <si>
    <t>Součet</t>
  </si>
  <si>
    <t>112101101</t>
  </si>
  <si>
    <t>Kácení stromů s odřezáním kmene a s odvětvením listnatých, průměru kmene přes 100 do 300 mm</t>
  </si>
  <si>
    <t>kus</t>
  </si>
  <si>
    <t>431340918</t>
  </si>
  <si>
    <t>3+5+3+1+2+1+2+2+2+1+1+3+1+1+1+1+1+1"příl. B.</t>
  </si>
  <si>
    <t>112101102</t>
  </si>
  <si>
    <t>Kácení stromů s odřezáním kmene a s odvětvením listnatých, průměru kmene přes 300 do 500 mm</t>
  </si>
  <si>
    <t>-1306947661</t>
  </si>
  <si>
    <t>1+2+1+4+2+1+1+1+1+5 "příl. B</t>
  </si>
  <si>
    <t>5</t>
  </si>
  <si>
    <t>112101103</t>
  </si>
  <si>
    <t>Kácení stromů s odřezáním kmene a s odvětvením listnatých, průměru kmene přes 500 do 700 mm</t>
  </si>
  <si>
    <t>-1628397509</t>
  </si>
  <si>
    <t>1 "příl. B.</t>
  </si>
  <si>
    <t>6</t>
  </si>
  <si>
    <t>112201101</t>
  </si>
  <si>
    <t>Odstranění pařezů s jejich vykopáním, vytrháním nebo odstřelením, s přesekáním kořenů průměru přes 100 do 300 mm</t>
  </si>
  <si>
    <t>-2076657551</t>
  </si>
  <si>
    <t xml:space="preserve">1+2+1 "příl. B </t>
  </si>
  <si>
    <t>7</t>
  </si>
  <si>
    <t>112201102</t>
  </si>
  <si>
    <t>Odstranění pařezů s jejich vykopáním, vytrháním nebo odstřelením, s přesekáním kořenů průměru přes 300 do 500 mm</t>
  </si>
  <si>
    <t>636514251</t>
  </si>
  <si>
    <t>1+1+1+1 "příl. B.</t>
  </si>
  <si>
    <t>8</t>
  </si>
  <si>
    <t>112201103</t>
  </si>
  <si>
    <t>Odstranění pařezů s jejich vykopáním, vytrháním nebo odstřelením, s přesekáním kořenů průměru přes 500 do 700 mm</t>
  </si>
  <si>
    <t>-739348758</t>
  </si>
  <si>
    <t>26 " stávající pařezy, příl.B., text</t>
  </si>
  <si>
    <t xml:space="preserve">1+1+1+1+1+1 "příl. B., tabulka </t>
  </si>
  <si>
    <t>9</t>
  </si>
  <si>
    <t>112201104</t>
  </si>
  <si>
    <t>Odstranění pařezů s jejich vykopáním, vytrháním nebo odstřelením, s přesekáním kořenů průměru přes 700 do 900 mm</t>
  </si>
  <si>
    <t>1733139233</t>
  </si>
  <si>
    <t>1+1 "příl. B. (2xolše)</t>
  </si>
  <si>
    <t>10</t>
  </si>
  <si>
    <t>112201105</t>
  </si>
  <si>
    <t>Odstranění pařezů s jejich vykopáním, vytrháním nebo odstřelením, s přesekáním kořenů průměru přes 900 mm</t>
  </si>
  <si>
    <t>1616641789</t>
  </si>
  <si>
    <t>11</t>
  </si>
  <si>
    <t>162301425R</t>
  </si>
  <si>
    <t>Likvidace dřevní hmoty z pařezů  D do 300 mm podle platné legislativy</t>
  </si>
  <si>
    <t>-1038633978</t>
  </si>
  <si>
    <t>P</t>
  </si>
  <si>
    <t>Poznámka k položce:
Položka obsahuje naložení, přemístění, složení a poplatek za uložení.</t>
  </si>
  <si>
    <t>4 "podle pol. odstr. pařezů do 300 mm</t>
  </si>
  <si>
    <t>12</t>
  </si>
  <si>
    <t>162301426R</t>
  </si>
  <si>
    <t>Likvidace dřevní hmoty z pařezů  D do 500 mm podle platné legislativy</t>
  </si>
  <si>
    <t>895731125</t>
  </si>
  <si>
    <t>4 "podle pol. odstr. pařezů do 500 mm</t>
  </si>
  <si>
    <t>13</t>
  </si>
  <si>
    <t>162301427R</t>
  </si>
  <si>
    <t>Likvidace dřevní hmoty z pařezů  D do 700 mm podle platné legislativy</t>
  </si>
  <si>
    <t>-670929259</t>
  </si>
  <si>
    <t>32 "podle pol. odstr. pařezů do 700 mm</t>
  </si>
  <si>
    <t>14</t>
  </si>
  <si>
    <t>162301424R</t>
  </si>
  <si>
    <t>Likvidace dřevní hmoty z pařezů  D do 900 mm podle platné legislativy</t>
  </si>
  <si>
    <t>427084905</t>
  </si>
  <si>
    <t>2 "podle pol. odstr. pařezů do 900 mm</t>
  </si>
  <si>
    <t>2*1,2 "podle pol. odstr. pařezů přes 900 mm, koef. 1,2</t>
  </si>
  <si>
    <t>19</t>
  </si>
  <si>
    <t>181151311</t>
  </si>
  <si>
    <t>Plošná úprava terénu v zemině tř. 1 až 4 s urovnáním povrchu bez doplnění ornice souvislé plochy přes 500 m2 při nerovnostech terénu přes 50 do 100 mm v rovině nebo na svahu do 1:5</t>
  </si>
  <si>
    <t>582852574</t>
  </si>
  <si>
    <t>420,0*4,0 "urovnání přístupové cesty</t>
  </si>
  <si>
    <t>20</t>
  </si>
  <si>
    <t>181451121</t>
  </si>
  <si>
    <t>Založení trávníku na půdě předem připravené plochy přes 1000 m2 výsevem včetně utažení lučního v rovině nebo na svahu do 1:5</t>
  </si>
  <si>
    <t>-1568138737</t>
  </si>
  <si>
    <t>M</t>
  </si>
  <si>
    <t>005724800</t>
  </si>
  <si>
    <t>osivo směs jetelotravní</t>
  </si>
  <si>
    <t>kg</t>
  </si>
  <si>
    <t>64645482</t>
  </si>
  <si>
    <t>1680*0,015 'Přepočtené koeficientem množství</t>
  </si>
  <si>
    <t>997</t>
  </si>
  <si>
    <t>Přesun sutě</t>
  </si>
  <si>
    <t>22</t>
  </si>
  <si>
    <t>997013811</t>
  </si>
  <si>
    <t>Poplatek za uložení stavebního odpadu na skládce (skládkovné) dřevěného</t>
  </si>
  <si>
    <t>t</t>
  </si>
  <si>
    <t>1779479757</t>
  </si>
  <si>
    <t>(4*0,6+4*0,8+32*1,2+2*1,4)*0,550 "poplatek za uložení pařezů, měrná hmotnost dřeva 0,550t/m3</t>
  </si>
  <si>
    <t>998</t>
  </si>
  <si>
    <t>Přesun hmot</t>
  </si>
  <si>
    <t>23</t>
  </si>
  <si>
    <t>998332011</t>
  </si>
  <si>
    <t>Přesun hmot pro úpravy vodních toků a kanály, hráze rybníků apod. dopravní vzdálenost do 500 m</t>
  </si>
  <si>
    <t>-277039272</t>
  </si>
  <si>
    <t>2 - SO 02 Oprava stupňů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</si>
  <si>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</si>
  <si>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</si>
  <si>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</si>
  <si>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>114203104</t>
  </si>
  <si>
    <t>Rozebrání dlažeb nebo záhozů s naložením na dopravní prostředek záhozů, rovnanin a soustřeďovacích staveb provedených na sucho</t>
  </si>
  <si>
    <t>910202406</t>
  </si>
  <si>
    <t>5,5*3,0*0,4 "příl. D.01.2, vývar, ř.km 1,210</t>
  </si>
  <si>
    <t>5,5*3,3*0,4 "příl. D.01.2, vývar, ř.km 1,525</t>
  </si>
  <si>
    <t>114203201</t>
  </si>
  <si>
    <t>Očištění lomového kamene nebo betonových tvárnic získaných při rozebrání dlažeb, záhozů, rovnanin a soustřeďovacích staveb od hlíny nebo písku</t>
  </si>
  <si>
    <t>-1560807428</t>
  </si>
  <si>
    <t>5,5*3,0*0,4 "vývar, ř.km 1,210,  vytříděné kameny k dalšímu využití</t>
  </si>
  <si>
    <t>5,5*3,3*0,4 " vývar, ř.km 1,525, vytříděné kameny k dalšímu využití</t>
  </si>
  <si>
    <t>114203301</t>
  </si>
  <si>
    <t>Třídění lomového kamene nebo betonových tvárnic získaných při rozebrání dlažeb, záhozů, rovnanin a soustřeďovacích staveb podle druhu, velikosti nebo tvaru</t>
  </si>
  <si>
    <t>-1695108977</t>
  </si>
  <si>
    <t>5,5*3,0*0,4 "vývar, ř.km 1,210</t>
  </si>
  <si>
    <t>5,5*3,3*0,4 " vývar, ř.km 1,525</t>
  </si>
  <si>
    <t>114203401</t>
  </si>
  <si>
    <t>Srovnání lomového kamene nebo betonových tvárnic do měřitelných figur s přemístěním na vzdálenost do 10 m</t>
  </si>
  <si>
    <t>-1748244089</t>
  </si>
  <si>
    <t>5,5*3,3*0,4 " vývar, ř.km 1,525,  vytříděné kameny k dalšímu využití</t>
  </si>
  <si>
    <t>115001000R</t>
  </si>
  <si>
    <t>Převedení vody</t>
  </si>
  <si>
    <t>kpl</t>
  </si>
  <si>
    <t>-1710874735</t>
  </si>
  <si>
    <t>Poznámka k položce:
Položka obsahuje jímkování, čerpání a převedení vody.</t>
  </si>
  <si>
    <t>12,0 "pro opravu horního stupně ř. km 1,525</t>
  </si>
  <si>
    <t>132201101</t>
  </si>
  <si>
    <t>Hloubení zapažených i nezapažených rýh šířky do 600 mm s urovnáním dna do předepsaného profilu a spádu v hornině tř. 3 do 100 m3</t>
  </si>
  <si>
    <t>1605162159</t>
  </si>
  <si>
    <t>5,0*0,5*1,0 "pro zajišťovací práh, příl. D.02.2</t>
  </si>
  <si>
    <t>132201109</t>
  </si>
  <si>
    <t>Hloubení zapažených i nezapažených rýh šířky do 600 mm s urovnáním dna do předepsaného profilu a spádu v hornině tř. 3 Příplatek k cenám za lepivost horniny tř. 3</t>
  </si>
  <si>
    <t>-576292923</t>
  </si>
  <si>
    <t>2,50*0,3 "lepivost 30%</t>
  </si>
  <si>
    <t>162201151</t>
  </si>
  <si>
    <t>Vodorovné přemístění výkopku nebo sypaniny po suchu na obvyklém dopravním prostředku, bez naložení výkopku, avšak se složením bez rozhrnutí z horniny tř. 5 až 7 na vzdálenost do 20 m</t>
  </si>
  <si>
    <t>1676164836</t>
  </si>
  <si>
    <t>2,5 "z rýhy na vyrovnání terénu (po pařezu),  příl. D.02.2</t>
  </si>
  <si>
    <t>Vodorovné konstrukce</t>
  </si>
  <si>
    <t>452318510</t>
  </si>
  <si>
    <t>Zajišťovací práh z betonu prostého se zvýšenými nároky na prostředí na dně a ve svahu melioračních kanálů s patkami nebo bez patek</t>
  </si>
  <si>
    <t>-1263891158</t>
  </si>
  <si>
    <t>2,5 " příl. D.02.2, zajišťovací práh, spádový st. ř. km 1,525</t>
  </si>
  <si>
    <t>462511370</t>
  </si>
  <si>
    <t>Zához z lomového kamene neupraveného záhozového bez proštěrkování z terénu, hmotnosti jednotlivých kamenů přes 200 do 500 kg</t>
  </si>
  <si>
    <t>1800046779</t>
  </si>
  <si>
    <t>Mezisoučet</t>
  </si>
  <si>
    <t>-1,386 "odečet vytříděného kamene z původní stabilizace</t>
  </si>
  <si>
    <t>462511374R</t>
  </si>
  <si>
    <t>Zához z lomového kamene neupraveného záhozového bez proštěrkování z terénu, hmotnosti jednotlivých kamenů přes 200 do 500 kg. Z ceníkové položky byla odstraněna cena kamene.</t>
  </si>
  <si>
    <t>474008152</t>
  </si>
  <si>
    <t>13,86*0,1 " 10% z  rozebraného a vytříděného kamene, (původní stabilizace)</t>
  </si>
  <si>
    <t>462519003</t>
  </si>
  <si>
    <t>Zához z lomového kamene neupraveného záhozového Příplatek k cenám za urovnání viditelných ploch záhozu z kamene, hmotnosti jednotlivých kamenů přes 200 do 500 kg</t>
  </si>
  <si>
    <t>-2141578566</t>
  </si>
  <si>
    <t>13,86/0,4</t>
  </si>
  <si>
    <t>463211154R</t>
  </si>
  <si>
    <t>Rovnanina z lomového kamene neupraveného pro podélné i příčné objekty objemu přes 3 m3, z kamene tříděného, s urovnáním líce a vyklínováním spár úlomky kamene hmotnost jednotlivých kamenů přes 200 kg (kámen z výskytu). Z ceníkové položky byal odstraněna cena za lomový kámen.</t>
  </si>
  <si>
    <t>48085268</t>
  </si>
  <si>
    <t>10,0*0,3 "příl. D.01.2, přerovnání 10,0 m2 rovnaniny na na svazích stupně  ř. km 1,210</t>
  </si>
  <si>
    <t>16</t>
  </si>
  <si>
    <t>465513417</t>
  </si>
  <si>
    <t>Oprava dlažeb z lomového kamene lomařsky upraveného pro dlažbu o ploše opravovaných míst do 20 m2 jednotlivě na cementovou maltu, s vyspárováním cementovou maltou, tl. kamene 400 mm</t>
  </si>
  <si>
    <t>2020508412</t>
  </si>
  <si>
    <t>5,0 "stupeň ř. km 1,525, příl. D.02.2</t>
  </si>
  <si>
    <t>Úpravy povrchů, podlahy a osazování výplní</t>
  </si>
  <si>
    <t>17</t>
  </si>
  <si>
    <t>636195212</t>
  </si>
  <si>
    <t>Vyplnění spár dosavadních dlažeb cementovou maltou s vyčištěním spár na hloubky do 70 mm dlažby z lomového kamene s vyspárováním</t>
  </si>
  <si>
    <t>-1997470738</t>
  </si>
  <si>
    <t>Ostatní konstrukce a práce, bourání</t>
  </si>
  <si>
    <t>18</t>
  </si>
  <si>
    <t>938903111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</si>
  <si>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</si>
  <si>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-235933490</t>
  </si>
  <si>
    <t>997000000R</t>
  </si>
  <si>
    <t>Položka obsahuje naložení, vodorovné přemístění na řízenou skládku včetně poplatku za uložení.</t>
  </si>
  <si>
    <t>-705710124</t>
  </si>
  <si>
    <t>-1145440923</t>
  </si>
  <si>
    <t>3 - SO 03 Odstranění nánosů</t>
  </si>
  <si>
    <t>129203101</t>
  </si>
  <si>
    <t>Čištění otevřených koryt vodotečí s přehozením rozpojeného nánosu do 3 m nebo s naložením na dopravní prostředek při šířce původního dna do 5m a hloubce koryta do 2,5 m v hornině tř. 3</t>
  </si>
  <si>
    <t>1538580936</t>
  </si>
  <si>
    <t>27,0 "příl. D.03.3, sedimenty v rostlém stavu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</si>
  <si>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</si>
  <si>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</si>
  <si>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-576120028</t>
  </si>
  <si>
    <t>27,00" uvnitř koryta (nepřístupný úsek)</t>
  </si>
  <si>
    <t>27,0 "přemístění na  p.p.č. 548/2 a 548/32 k vysáknutí</t>
  </si>
  <si>
    <t>162700000R</t>
  </si>
  <si>
    <t>Vodorovné přemístění výkopku nebo sypaniny po suchu na obvyklém dopravním prostředku, bez naložení výkopku, avšak se složením včetně poplatku za skládku</t>
  </si>
  <si>
    <t>1946315217</t>
  </si>
  <si>
    <t>Poznámka k položce:
Položka obsahuje vodorovné přemístění, složení a poplatek za skládkování přebytečného materiálu.</t>
  </si>
  <si>
    <t>27,0 "z meziskládky na řízenou skládku</t>
  </si>
  <si>
    <t>167101101</t>
  </si>
  <si>
    <t>Nakládání, skládání a překládání neulehlého výkopku nebo sypaniny nakládání, množství do 100 m3, z hornin tř. 1 až 4</t>
  </si>
  <si>
    <t>1348055470</t>
  </si>
  <si>
    <t>27,0 "po vysáknutí z meziskládky, sedimenty v rostlém stavu</t>
  </si>
  <si>
    <t>464511111</t>
  </si>
  <si>
    <t>Pohoz dna nebo svahů jakékoliv tloušťky z lomového kamene neupraveného tříděného z terénu</t>
  </si>
  <si>
    <t>-1025017090</t>
  </si>
  <si>
    <t>na podkladě rozhodnutí odboru ŽP, bod 3.</t>
  </si>
  <si>
    <t>10,0 "pomístno doplnění  dna (úkryt pro ryby)</t>
  </si>
  <si>
    <t>-1664595554</t>
  </si>
  <si>
    <t>4 - VON Vedlejší a ostatní náklady</t>
  </si>
  <si>
    <t>VRN - Vedlejší rozpočtové náklady</t>
  </si>
  <si>
    <t xml:space="preserve">    VRN1 - Vedlejší a ostatní rozpočtové náklady</t>
  </si>
  <si>
    <t xml:space="preserve">    VRN2 - Projektová dokumentace - ostatní náklady</t>
  </si>
  <si>
    <t xml:space="preserve">    VRN3 - Geodetické práce a vytýčení - ostatní náklady</t>
  </si>
  <si>
    <t xml:space="preserve">    VRN9 - Ostatní náklady</t>
  </si>
  <si>
    <t>938909311</t>
  </si>
  <si>
    <t>Čištění vozovek metením strojně podkladu nebo krytu betonového nebo živičného</t>
  </si>
  <si>
    <t>CS ÚRS 2016 01</t>
  </si>
  <si>
    <t>387688553</t>
  </si>
  <si>
    <t>400,0*2,5*20*0,5 " dle potřeby (v závislosti na počasí)</t>
  </si>
  <si>
    <t>VRN</t>
  </si>
  <si>
    <t>Vedlejší rozpočtové náklady</t>
  </si>
  <si>
    <t>VRN1</t>
  </si>
  <si>
    <t>Vedlejší a ostatní rozpočtové náklady</t>
  </si>
  <si>
    <t>011</t>
  </si>
  <si>
    <t>Zajištění kompletního zařízení staveniště a jeho připojení na sítě.</t>
  </si>
  <si>
    <t>soubor</t>
  </si>
  <si>
    <t>1024</t>
  </si>
  <si>
    <t>1113968647</t>
  </si>
  <si>
    <t>Zajištění kompletního zařízení stavenišrě a jeho přípojení na sítě</t>
  </si>
  <si>
    <t>zajištění místnosti pro TDI v ZS vč. jejího vybavení</t>
  </si>
  <si>
    <t>zajištění ohlášení všech staveb zařízení staveniště dle §104 odst. (2) zákona č. 183/2006 Sb.</t>
  </si>
  <si>
    <t>zajištění oplocení prostoru ZS, jeho napojení na inž. sítě</t>
  </si>
  <si>
    <t>zajištění následné likvidace všech objektů ZS včetně připojení na sítě</t>
  </si>
  <si>
    <t>zajištění zřízení a odstranění dočasných komunikací, sjezdů a nájezdů pro realizaci stavby</t>
  </si>
  <si>
    <t>zajištění ostrahy stavby a staveniště po dobu realizace stavby</t>
  </si>
  <si>
    <t>zajištění podmínek pro použití přístupových komunikací dotčených stavbou s příslušnými vlastníky či správci a zajištění jejich splnění</t>
  </si>
  <si>
    <t>zřízení čisticích zón před výjezdem z obvodu staveniště</t>
  </si>
  <si>
    <t>provedení takových opatření, aby plochy obvodu staveniště nebyly znečištěny ropnými látkami a jinými podobnými produkty</t>
  </si>
  <si>
    <t>provedení takových opatření, aby nebyly překročeny limity prašnosti a hlučnosti dané obecně závaznou vyhláškou</t>
  </si>
  <si>
    <t>zajištění péče o nepředané objekty a konstrukce stavby, jejich ošetřování a zimní opatření</t>
  </si>
  <si>
    <t>zajištění ochrany veškeré zeleně v prostoru staveniště a v jeho bezprostřední blízkosti pro poškození během realizace stavby</t>
  </si>
  <si>
    <t>1*0,5</t>
  </si>
  <si>
    <t>0112</t>
  </si>
  <si>
    <t>Zajištění obnovy asfaltové komunikace</t>
  </si>
  <si>
    <t>1345542156</t>
  </si>
  <si>
    <t>pasport komunikace včetně fotodokumentace</t>
  </si>
  <si>
    <t>obnova stávající příjezdové komunikace a parkoviště při jejich případném porušení</t>
  </si>
  <si>
    <t>po dokončení stavby protokolární předání zástupci obce</t>
  </si>
  <si>
    <t>VRN2</t>
  </si>
  <si>
    <t>Projektová dokumentace - ostatní náklady</t>
  </si>
  <si>
    <t>0210</t>
  </si>
  <si>
    <t>Vypracování Plánu opatření pro případ havárie</t>
  </si>
  <si>
    <t>896198204</t>
  </si>
  <si>
    <t xml:space="preserve">Zhotovitelem vypracovaný plán opatření pro případ úniku závadných látek </t>
  </si>
  <si>
    <t>(např. ropné produkty, cementové výluhy, odpadní vody z těsnících clon, atd.)</t>
  </si>
  <si>
    <t>0221</t>
  </si>
  <si>
    <t>Zpracování povodňového plánu stavby</t>
  </si>
  <si>
    <t>-1093190353</t>
  </si>
  <si>
    <t xml:space="preserve">Zpracování povodňového plánu stavby dle §71 zákona č. 254/2001 Sb. </t>
  </si>
  <si>
    <t>včetně zajištění schválení příslušnými orgány správy a Povodím Labe, státní podnik</t>
  </si>
  <si>
    <t>023</t>
  </si>
  <si>
    <t>Vypracování  projektu skutečného provedení díla</t>
  </si>
  <si>
    <t>1124641818</t>
  </si>
  <si>
    <t>VRN3</t>
  </si>
  <si>
    <t>Geodetické práce a vytýčení - ostatní náklady</t>
  </si>
  <si>
    <t>031</t>
  </si>
  <si>
    <t>Vypracování geodetického zaměření skutečného stavu</t>
  </si>
  <si>
    <t>443665295</t>
  </si>
  <si>
    <t>035</t>
  </si>
  <si>
    <t>Zajištění veškerých geodetických prací souvisejících s realizací díla</t>
  </si>
  <si>
    <t>-1410432249</t>
  </si>
  <si>
    <t>VRN9</t>
  </si>
  <si>
    <t>Ostatní náklady</t>
  </si>
  <si>
    <t>037</t>
  </si>
  <si>
    <t>Zajištění písemných souhlasů dotčených vlastníků</t>
  </si>
  <si>
    <t>536951148</t>
  </si>
  <si>
    <t xml:space="preserve">zajištění písemných souhlasných vyjádření všech dotčených </t>
  </si>
  <si>
    <t>vlastníků a případných uživatelů všech pozemků dotčených</t>
  </si>
  <si>
    <t>stavbou s jejich konečnou úpravou po dokončení prací</t>
  </si>
  <si>
    <t>0931</t>
  </si>
  <si>
    <t>Provedení pasportizace stávajících nemovitostí</t>
  </si>
  <si>
    <t>2029743651</t>
  </si>
  <si>
    <t>Provedení pasportizace stávajících nemovitostí (vč. pozemků)  a jejich příslušenství,</t>
  </si>
  <si>
    <t>zajištění fotodokumentace stávajícího stavu přístupových komunikací</t>
  </si>
  <si>
    <t>uvedení do pův. stavu vč. nutného plošného urovnání terénu</t>
  </si>
  <si>
    <t xml:space="preserve">protokolární předání majitelům </t>
  </si>
  <si>
    <t>094</t>
  </si>
  <si>
    <t>Zajištění vytýčení veškerých podzemních zařízení</t>
  </si>
  <si>
    <t>1772345249</t>
  </si>
  <si>
    <t xml:space="preserve">Zajištění vytýčení veškerých podzemních zařízení vč. zajištění </t>
  </si>
  <si>
    <t>095</t>
  </si>
  <si>
    <t>Zajištění šetření o veškerých podzemních sítích</t>
  </si>
  <si>
    <t>1530718901</t>
  </si>
  <si>
    <t xml:space="preserve">Zajištění šetření o veškerých podzemních sítích vč. zajištění </t>
  </si>
  <si>
    <t>nových vyjádření v případě, že před realizací pozbyly platnosti</t>
  </si>
  <si>
    <t>0992</t>
  </si>
  <si>
    <t>Odborné odlovení rybí obsádky z části toku dotčeného stavbou včetně zastižených jedinců střevle a mníka.</t>
  </si>
  <si>
    <t>-1062908180</t>
  </si>
  <si>
    <t>09921</t>
  </si>
  <si>
    <t>Zajištění dopravně  inženýrských opatření</t>
  </si>
  <si>
    <t>-1519823501</t>
  </si>
  <si>
    <t>Průběžné sledování výskytu jedinců zvláště chráněných druhů</t>
  </si>
  <si>
    <t>včetně případného zajištění únikových cest nebo jejich přemístění</t>
  </si>
  <si>
    <t>0993</t>
  </si>
  <si>
    <t>-113477641</t>
  </si>
  <si>
    <t>zajištění dopravně  inženýrských opatření,</t>
  </si>
  <si>
    <t>zřízení a likvidace dopravního značení</t>
  </si>
  <si>
    <t>vč. případné světelné signalizace</t>
  </si>
  <si>
    <t>zajištění vydání dopravně inženýrského rozhodnutí</t>
  </si>
  <si>
    <t>0994</t>
  </si>
  <si>
    <t>Zajištění veškerých předepsaných rozborů, atestů a revizí</t>
  </si>
  <si>
    <t>-1911138037</t>
  </si>
  <si>
    <t>dle příslušných norem a dalších předpisů a nařízení</t>
  </si>
  <si>
    <t>platných v ČR, kterými bude prokázáno dosažení</t>
  </si>
  <si>
    <t>předepsané kvality a parametrů dokončeného díla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</si>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</sst>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5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88"/>
      <c r="AS2" s="388"/>
      <c r="AT2" s="388"/>
      <c r="AU2" s="388"/>
      <c r="AV2" s="388"/>
      <c r="AW2" s="388"/>
      <c r="AX2" s="388"/>
      <c r="AY2" s="388"/>
      <c r="AZ2" s="388"/>
      <c r="BA2" s="388"/>
      <c r="BB2" s="388"/>
      <c r="BC2" s="388"/>
      <c r="BD2" s="388"/>
      <c r="BE2" s="388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3" t="s">
        <v>16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9"/>
      <c r="AQ5" s="31"/>
      <c r="BE5" s="351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5" t="s">
        <v>19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9"/>
      <c r="AQ6" s="31"/>
      <c r="BE6" s="352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23</v>
      </c>
      <c r="AO7" s="29"/>
      <c r="AP7" s="29"/>
      <c r="AQ7" s="31"/>
      <c r="BE7" s="352"/>
      <c r="BS7" s="24" t="s">
        <v>8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52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2"/>
      <c r="BS9" s="24" t="s">
        <v>8</v>
      </c>
    </row>
    <row r="10" spans="1:74" ht="14.45" customHeight="1">
      <c r="B10" s="28"/>
      <c r="C10" s="29"/>
      <c r="D10" s="37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29</v>
      </c>
      <c r="AL10" s="29"/>
      <c r="AM10" s="29"/>
      <c r="AN10" s="35" t="s">
        <v>30</v>
      </c>
      <c r="AO10" s="29"/>
      <c r="AP10" s="29"/>
      <c r="AQ10" s="31"/>
      <c r="BE10" s="352"/>
      <c r="BS10" s="24" t="s">
        <v>8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30</v>
      </c>
      <c r="AO11" s="29"/>
      <c r="AP11" s="29"/>
      <c r="AQ11" s="31"/>
      <c r="BE11" s="352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2"/>
      <c r="BS12" s="24" t="s">
        <v>8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29</v>
      </c>
      <c r="AL13" s="29"/>
      <c r="AM13" s="29"/>
      <c r="AN13" s="39" t="s">
        <v>34</v>
      </c>
      <c r="AO13" s="29"/>
      <c r="AP13" s="29"/>
      <c r="AQ13" s="31"/>
      <c r="BE13" s="352"/>
      <c r="BS13" s="24" t="s">
        <v>8</v>
      </c>
    </row>
    <row r="14" spans="1:74">
      <c r="B14" s="28"/>
      <c r="C14" s="29"/>
      <c r="D14" s="29"/>
      <c r="E14" s="356" t="s">
        <v>34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7" t="s">
        <v>32</v>
      </c>
      <c r="AL14" s="29"/>
      <c r="AM14" s="29"/>
      <c r="AN14" s="39" t="s">
        <v>34</v>
      </c>
      <c r="AO14" s="29"/>
      <c r="AP14" s="29"/>
      <c r="AQ14" s="31"/>
      <c r="BE14" s="352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2"/>
      <c r="BS15" s="24" t="s">
        <v>6</v>
      </c>
    </row>
    <row r="16" spans="1:74" ht="14.45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29</v>
      </c>
      <c r="AL16" s="29"/>
      <c r="AM16" s="29"/>
      <c r="AN16" s="35" t="s">
        <v>30</v>
      </c>
      <c r="AO16" s="29"/>
      <c r="AP16" s="29"/>
      <c r="AQ16" s="31"/>
      <c r="BE16" s="352"/>
      <c r="BS16" s="24" t="s">
        <v>6</v>
      </c>
    </row>
    <row r="17" spans="2:71" ht="18.399999999999999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30</v>
      </c>
      <c r="AO17" s="29"/>
      <c r="AP17" s="29"/>
      <c r="AQ17" s="31"/>
      <c r="BE17" s="352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2"/>
      <c r="BS18" s="24" t="s">
        <v>8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2"/>
      <c r="BS19" s="24" t="s">
        <v>8</v>
      </c>
    </row>
    <row r="20" spans="2:71" ht="48.75" customHeight="1">
      <c r="B20" s="28"/>
      <c r="C20" s="29"/>
      <c r="D20" s="29"/>
      <c r="E20" s="358" t="s">
        <v>39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9"/>
      <c r="AP20" s="29"/>
      <c r="AQ20" s="31"/>
      <c r="BE20" s="352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2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2"/>
    </row>
    <row r="23" spans="2:71" s="1" customFormat="1" ht="25.9" customHeight="1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9">
        <f>ROUND(AG51,2)</f>
        <v>0</v>
      </c>
      <c r="AL23" s="360"/>
      <c r="AM23" s="360"/>
      <c r="AN23" s="360"/>
      <c r="AO23" s="360"/>
      <c r="AP23" s="42"/>
      <c r="AQ23" s="45"/>
      <c r="BE23" s="352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2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1" t="s">
        <v>41</v>
      </c>
      <c r="M25" s="361"/>
      <c r="N25" s="361"/>
      <c r="O25" s="361"/>
      <c r="P25" s="42"/>
      <c r="Q25" s="42"/>
      <c r="R25" s="42"/>
      <c r="S25" s="42"/>
      <c r="T25" s="42"/>
      <c r="U25" s="42"/>
      <c r="V25" s="42"/>
      <c r="W25" s="361" t="s">
        <v>42</v>
      </c>
      <c r="X25" s="361"/>
      <c r="Y25" s="361"/>
      <c r="Z25" s="361"/>
      <c r="AA25" s="361"/>
      <c r="AB25" s="361"/>
      <c r="AC25" s="361"/>
      <c r="AD25" s="361"/>
      <c r="AE25" s="361"/>
      <c r="AF25" s="42"/>
      <c r="AG25" s="42"/>
      <c r="AH25" s="42"/>
      <c r="AI25" s="42"/>
      <c r="AJ25" s="42"/>
      <c r="AK25" s="361" t="s">
        <v>43</v>
      </c>
      <c r="AL25" s="361"/>
      <c r="AM25" s="361"/>
      <c r="AN25" s="361"/>
      <c r="AO25" s="361"/>
      <c r="AP25" s="42"/>
      <c r="AQ25" s="45"/>
      <c r="BE25" s="352"/>
    </row>
    <row r="26" spans="2:71" s="2" customFormat="1" ht="14.45" customHeight="1">
      <c r="B26" s="47"/>
      <c r="C26" s="48"/>
      <c r="D26" s="49" t="s">
        <v>44</v>
      </c>
      <c r="E26" s="48"/>
      <c r="F26" s="49" t="s">
        <v>45</v>
      </c>
      <c r="G26" s="48"/>
      <c r="H26" s="48"/>
      <c r="I26" s="48"/>
      <c r="J26" s="48"/>
      <c r="K26" s="48"/>
      <c r="L26" s="362">
        <v>0.21</v>
      </c>
      <c r="M26" s="363"/>
      <c r="N26" s="363"/>
      <c r="O26" s="363"/>
      <c r="P26" s="48"/>
      <c r="Q26" s="48"/>
      <c r="R26" s="48"/>
      <c r="S26" s="48"/>
      <c r="T26" s="48"/>
      <c r="U26" s="48"/>
      <c r="V26" s="48"/>
      <c r="W26" s="364">
        <f>ROUND(AZ51,2)</f>
        <v>0</v>
      </c>
      <c r="X26" s="363"/>
      <c r="Y26" s="363"/>
      <c r="Z26" s="363"/>
      <c r="AA26" s="363"/>
      <c r="AB26" s="363"/>
      <c r="AC26" s="363"/>
      <c r="AD26" s="363"/>
      <c r="AE26" s="363"/>
      <c r="AF26" s="48"/>
      <c r="AG26" s="48"/>
      <c r="AH26" s="48"/>
      <c r="AI26" s="48"/>
      <c r="AJ26" s="48"/>
      <c r="AK26" s="364">
        <f>ROUND(AV51,2)</f>
        <v>0</v>
      </c>
      <c r="AL26" s="363"/>
      <c r="AM26" s="363"/>
      <c r="AN26" s="363"/>
      <c r="AO26" s="363"/>
      <c r="AP26" s="48"/>
      <c r="AQ26" s="50"/>
      <c r="BE26" s="352"/>
    </row>
    <row r="27" spans="2:71" s="2" customFormat="1" ht="14.45" customHeight="1">
      <c r="B27" s="47"/>
      <c r="C27" s="48"/>
      <c r="D27" s="48"/>
      <c r="E27" s="48"/>
      <c r="F27" s="49" t="s">
        <v>46</v>
      </c>
      <c r="G27" s="48"/>
      <c r="H27" s="48"/>
      <c r="I27" s="48"/>
      <c r="J27" s="48"/>
      <c r="K27" s="48"/>
      <c r="L27" s="362">
        <v>0.15</v>
      </c>
      <c r="M27" s="363"/>
      <c r="N27" s="363"/>
      <c r="O27" s="363"/>
      <c r="P27" s="48"/>
      <c r="Q27" s="48"/>
      <c r="R27" s="48"/>
      <c r="S27" s="48"/>
      <c r="T27" s="48"/>
      <c r="U27" s="48"/>
      <c r="V27" s="48"/>
      <c r="W27" s="364">
        <f>ROUND(BA51,2)</f>
        <v>0</v>
      </c>
      <c r="X27" s="363"/>
      <c r="Y27" s="363"/>
      <c r="Z27" s="363"/>
      <c r="AA27" s="363"/>
      <c r="AB27" s="363"/>
      <c r="AC27" s="363"/>
      <c r="AD27" s="363"/>
      <c r="AE27" s="363"/>
      <c r="AF27" s="48"/>
      <c r="AG27" s="48"/>
      <c r="AH27" s="48"/>
      <c r="AI27" s="48"/>
      <c r="AJ27" s="48"/>
      <c r="AK27" s="364">
        <f>ROUND(AW51,2)</f>
        <v>0</v>
      </c>
      <c r="AL27" s="363"/>
      <c r="AM27" s="363"/>
      <c r="AN27" s="363"/>
      <c r="AO27" s="363"/>
      <c r="AP27" s="48"/>
      <c r="AQ27" s="50"/>
      <c r="BE27" s="352"/>
    </row>
    <row r="28" spans="2:71" s="2" customFormat="1" ht="14.45" hidden="1" customHeight="1">
      <c r="B28" s="47"/>
      <c r="C28" s="48"/>
      <c r="D28" s="48"/>
      <c r="E28" s="48"/>
      <c r="F28" s="49" t="s">
        <v>47</v>
      </c>
      <c r="G28" s="48"/>
      <c r="H28" s="48"/>
      <c r="I28" s="48"/>
      <c r="J28" s="48"/>
      <c r="K28" s="48"/>
      <c r="L28" s="362">
        <v>0.21</v>
      </c>
      <c r="M28" s="363"/>
      <c r="N28" s="363"/>
      <c r="O28" s="363"/>
      <c r="P28" s="48"/>
      <c r="Q28" s="48"/>
      <c r="R28" s="48"/>
      <c r="S28" s="48"/>
      <c r="T28" s="48"/>
      <c r="U28" s="48"/>
      <c r="V28" s="48"/>
      <c r="W28" s="364">
        <f>ROUND(BB51,2)</f>
        <v>0</v>
      </c>
      <c r="X28" s="363"/>
      <c r="Y28" s="363"/>
      <c r="Z28" s="363"/>
      <c r="AA28" s="363"/>
      <c r="AB28" s="363"/>
      <c r="AC28" s="363"/>
      <c r="AD28" s="363"/>
      <c r="AE28" s="363"/>
      <c r="AF28" s="48"/>
      <c r="AG28" s="48"/>
      <c r="AH28" s="48"/>
      <c r="AI28" s="48"/>
      <c r="AJ28" s="48"/>
      <c r="AK28" s="364">
        <v>0</v>
      </c>
      <c r="AL28" s="363"/>
      <c r="AM28" s="363"/>
      <c r="AN28" s="363"/>
      <c r="AO28" s="363"/>
      <c r="AP28" s="48"/>
      <c r="AQ28" s="50"/>
      <c r="BE28" s="352"/>
    </row>
    <row r="29" spans="2:71" s="2" customFormat="1" ht="14.45" hidden="1" customHeight="1">
      <c r="B29" s="47"/>
      <c r="C29" s="48"/>
      <c r="D29" s="48"/>
      <c r="E29" s="48"/>
      <c r="F29" s="49" t="s">
        <v>48</v>
      </c>
      <c r="G29" s="48"/>
      <c r="H29" s="48"/>
      <c r="I29" s="48"/>
      <c r="J29" s="48"/>
      <c r="K29" s="48"/>
      <c r="L29" s="362">
        <v>0.15</v>
      </c>
      <c r="M29" s="363"/>
      <c r="N29" s="363"/>
      <c r="O29" s="363"/>
      <c r="P29" s="48"/>
      <c r="Q29" s="48"/>
      <c r="R29" s="48"/>
      <c r="S29" s="48"/>
      <c r="T29" s="48"/>
      <c r="U29" s="48"/>
      <c r="V29" s="48"/>
      <c r="W29" s="364">
        <f>ROUND(BC51,2)</f>
        <v>0</v>
      </c>
      <c r="X29" s="363"/>
      <c r="Y29" s="363"/>
      <c r="Z29" s="363"/>
      <c r="AA29" s="363"/>
      <c r="AB29" s="363"/>
      <c r="AC29" s="363"/>
      <c r="AD29" s="363"/>
      <c r="AE29" s="363"/>
      <c r="AF29" s="48"/>
      <c r="AG29" s="48"/>
      <c r="AH29" s="48"/>
      <c r="AI29" s="48"/>
      <c r="AJ29" s="48"/>
      <c r="AK29" s="364">
        <v>0</v>
      </c>
      <c r="AL29" s="363"/>
      <c r="AM29" s="363"/>
      <c r="AN29" s="363"/>
      <c r="AO29" s="363"/>
      <c r="AP29" s="48"/>
      <c r="AQ29" s="50"/>
      <c r="BE29" s="352"/>
    </row>
    <row r="30" spans="2:71" s="2" customFormat="1" ht="14.45" hidden="1" customHeight="1">
      <c r="B30" s="47"/>
      <c r="C30" s="48"/>
      <c r="D30" s="48"/>
      <c r="E30" s="48"/>
      <c r="F30" s="49" t="s">
        <v>49</v>
      </c>
      <c r="G30" s="48"/>
      <c r="H30" s="48"/>
      <c r="I30" s="48"/>
      <c r="J30" s="48"/>
      <c r="K30" s="48"/>
      <c r="L30" s="362">
        <v>0</v>
      </c>
      <c r="M30" s="363"/>
      <c r="N30" s="363"/>
      <c r="O30" s="363"/>
      <c r="P30" s="48"/>
      <c r="Q30" s="48"/>
      <c r="R30" s="48"/>
      <c r="S30" s="48"/>
      <c r="T30" s="48"/>
      <c r="U30" s="48"/>
      <c r="V30" s="48"/>
      <c r="W30" s="364">
        <f>ROUND(BD51,2)</f>
        <v>0</v>
      </c>
      <c r="X30" s="363"/>
      <c r="Y30" s="363"/>
      <c r="Z30" s="363"/>
      <c r="AA30" s="363"/>
      <c r="AB30" s="363"/>
      <c r="AC30" s="363"/>
      <c r="AD30" s="363"/>
      <c r="AE30" s="363"/>
      <c r="AF30" s="48"/>
      <c r="AG30" s="48"/>
      <c r="AH30" s="48"/>
      <c r="AI30" s="48"/>
      <c r="AJ30" s="48"/>
      <c r="AK30" s="364">
        <v>0</v>
      </c>
      <c r="AL30" s="363"/>
      <c r="AM30" s="363"/>
      <c r="AN30" s="363"/>
      <c r="AO30" s="363"/>
      <c r="AP30" s="48"/>
      <c r="AQ30" s="50"/>
      <c r="BE30" s="352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2"/>
    </row>
    <row r="32" spans="2:71" s="1" customFormat="1" ht="25.9" customHeight="1">
      <c r="B32" s="41"/>
      <c r="C32" s="51"/>
      <c r="D32" s="52" t="s">
        <v>50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51</v>
      </c>
      <c r="U32" s="53"/>
      <c r="V32" s="53"/>
      <c r="W32" s="53"/>
      <c r="X32" s="365" t="s">
        <v>52</v>
      </c>
      <c r="Y32" s="366"/>
      <c r="Z32" s="366"/>
      <c r="AA32" s="366"/>
      <c r="AB32" s="366"/>
      <c r="AC32" s="53"/>
      <c r="AD32" s="53"/>
      <c r="AE32" s="53"/>
      <c r="AF32" s="53"/>
      <c r="AG32" s="53"/>
      <c r="AH32" s="53"/>
      <c r="AI32" s="53"/>
      <c r="AJ32" s="53"/>
      <c r="AK32" s="367">
        <f>SUM(AK23:AK30)</f>
        <v>0</v>
      </c>
      <c r="AL32" s="366"/>
      <c r="AM32" s="366"/>
      <c r="AN32" s="366"/>
      <c r="AO32" s="368"/>
      <c r="AP32" s="51"/>
      <c r="AQ32" s="55"/>
      <c r="BE32" s="352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53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M16/078OZ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9" t="str">
        <f>K6</f>
        <v>Lukavický potok, 10100958, Letohrad, 1,000 - 1,750, oprava koryta</v>
      </c>
      <c r="M42" s="370"/>
      <c r="N42" s="370"/>
      <c r="O42" s="370"/>
      <c r="P42" s="370"/>
      <c r="Q42" s="370"/>
      <c r="R42" s="370"/>
      <c r="S42" s="370"/>
      <c r="T42" s="370"/>
      <c r="U42" s="370"/>
      <c r="V42" s="370"/>
      <c r="W42" s="370"/>
      <c r="X42" s="370"/>
      <c r="Y42" s="370"/>
      <c r="Z42" s="370"/>
      <c r="AA42" s="370"/>
      <c r="AB42" s="370"/>
      <c r="AC42" s="370"/>
      <c r="AD42" s="370"/>
      <c r="AE42" s="370"/>
      <c r="AF42" s="370"/>
      <c r="AG42" s="370"/>
      <c r="AH42" s="370"/>
      <c r="AI42" s="370"/>
      <c r="AJ42" s="370"/>
      <c r="AK42" s="370"/>
      <c r="AL42" s="370"/>
      <c r="AM42" s="370"/>
      <c r="AN42" s="370"/>
      <c r="AO42" s="370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Letohrad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71" t="str">
        <f>IF(AN8= "","",AN8)</f>
        <v>22. 2. 2017</v>
      </c>
      <c r="AN44" s="371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28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Povodí Labe,státní podnik,Víta Nejedlého 951, HK 3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72" t="str">
        <f>IF(E17="","",E17)</f>
        <v>Multiaqua, s.r.o.,Veverkova 1343, HK2</v>
      </c>
      <c r="AN46" s="372"/>
      <c r="AO46" s="372"/>
      <c r="AP46" s="372"/>
      <c r="AQ46" s="63"/>
      <c r="AR46" s="61"/>
      <c r="AS46" s="373" t="s">
        <v>54</v>
      </c>
      <c r="AT46" s="374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5"/>
      <c r="AT47" s="376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7"/>
      <c r="AT48" s="378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9" t="s">
        <v>55</v>
      </c>
      <c r="D49" s="380"/>
      <c r="E49" s="380"/>
      <c r="F49" s="380"/>
      <c r="G49" s="380"/>
      <c r="H49" s="79"/>
      <c r="I49" s="381" t="s">
        <v>56</v>
      </c>
      <c r="J49" s="380"/>
      <c r="K49" s="380"/>
      <c r="L49" s="380"/>
      <c r="M49" s="380"/>
      <c r="N49" s="380"/>
      <c r="O49" s="380"/>
      <c r="P49" s="380"/>
      <c r="Q49" s="380"/>
      <c r="R49" s="380"/>
      <c r="S49" s="380"/>
      <c r="T49" s="380"/>
      <c r="U49" s="380"/>
      <c r="V49" s="380"/>
      <c r="W49" s="380"/>
      <c r="X49" s="380"/>
      <c r="Y49" s="380"/>
      <c r="Z49" s="380"/>
      <c r="AA49" s="380"/>
      <c r="AB49" s="380"/>
      <c r="AC49" s="380"/>
      <c r="AD49" s="380"/>
      <c r="AE49" s="380"/>
      <c r="AF49" s="380"/>
      <c r="AG49" s="382" t="s">
        <v>57</v>
      </c>
      <c r="AH49" s="380"/>
      <c r="AI49" s="380"/>
      <c r="AJ49" s="380"/>
      <c r="AK49" s="380"/>
      <c r="AL49" s="380"/>
      <c r="AM49" s="380"/>
      <c r="AN49" s="381" t="s">
        <v>58</v>
      </c>
      <c r="AO49" s="380"/>
      <c r="AP49" s="380"/>
      <c r="AQ49" s="80" t="s">
        <v>59</v>
      </c>
      <c r="AR49" s="61"/>
      <c r="AS49" s="81" t="s">
        <v>60</v>
      </c>
      <c r="AT49" s="82" t="s">
        <v>61</v>
      </c>
      <c r="AU49" s="82" t="s">
        <v>62</v>
      </c>
      <c r="AV49" s="82" t="s">
        <v>63</v>
      </c>
      <c r="AW49" s="82" t="s">
        <v>64</v>
      </c>
      <c r="AX49" s="82" t="s">
        <v>65</v>
      </c>
      <c r="AY49" s="82" t="s">
        <v>66</v>
      </c>
      <c r="AZ49" s="82" t="s">
        <v>67</v>
      </c>
      <c r="BA49" s="82" t="s">
        <v>68</v>
      </c>
      <c r="BB49" s="82" t="s">
        <v>69</v>
      </c>
      <c r="BC49" s="82" t="s">
        <v>70</v>
      </c>
      <c r="BD49" s="83" t="s">
        <v>71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72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6">
        <f>ROUND(SUM(AG52:AG55),2)</f>
        <v>0</v>
      </c>
      <c r="AH51" s="386"/>
      <c r="AI51" s="386"/>
      <c r="AJ51" s="386"/>
      <c r="AK51" s="386"/>
      <c r="AL51" s="386"/>
      <c r="AM51" s="386"/>
      <c r="AN51" s="387">
        <f>SUM(AG51,AT51)</f>
        <v>0</v>
      </c>
      <c r="AO51" s="387"/>
      <c r="AP51" s="387"/>
      <c r="AQ51" s="89" t="s">
        <v>30</v>
      </c>
      <c r="AR51" s="71"/>
      <c r="AS51" s="90">
        <f>ROUND(SUM(AS52:AS55),2)</f>
        <v>0</v>
      </c>
      <c r="AT51" s="91">
        <f>ROUND(SUM(AV51:AW51),2)</f>
        <v>0</v>
      </c>
      <c r="AU51" s="92">
        <f>ROUND(SUM(AU52:AU55),5)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ROUND(SUM(AZ52:AZ55),2)</f>
        <v>0</v>
      </c>
      <c r="BA51" s="91">
        <f>ROUND(SUM(BA52:BA55),2)</f>
        <v>0</v>
      </c>
      <c r="BB51" s="91">
        <f>ROUND(SUM(BB52:BB55),2)</f>
        <v>0</v>
      </c>
      <c r="BC51" s="91">
        <f>ROUND(SUM(BC52:BC55),2)</f>
        <v>0</v>
      </c>
      <c r="BD51" s="93">
        <f>ROUND(SUM(BD52:BD55),2)</f>
        <v>0</v>
      </c>
      <c r="BS51" s="94" t="s">
        <v>73</v>
      </c>
      <c r="BT51" s="94" t="s">
        <v>74</v>
      </c>
      <c r="BU51" s="95" t="s">
        <v>75</v>
      </c>
      <c r="BV51" s="94" t="s">
        <v>76</v>
      </c>
      <c r="BW51" s="94" t="s">
        <v>7</v>
      </c>
      <c r="BX51" s="94" t="s">
        <v>77</v>
      </c>
      <c r="CL51" s="94" t="s">
        <v>21</v>
      </c>
    </row>
    <row r="52" spans="1:91" s="5" customFormat="1" ht="22.5" customHeight="1">
      <c r="A52" s="96" t="s">
        <v>78</v>
      </c>
      <c r="B52" s="97"/>
      <c r="C52" s="98"/>
      <c r="D52" s="385" t="s">
        <v>79</v>
      </c>
      <c r="E52" s="385"/>
      <c r="F52" s="385"/>
      <c r="G52" s="385"/>
      <c r="H52" s="385"/>
      <c r="I52" s="99"/>
      <c r="J52" s="385" t="s">
        <v>80</v>
      </c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85"/>
      <c r="W52" s="385"/>
      <c r="X52" s="385"/>
      <c r="Y52" s="385"/>
      <c r="Z52" s="385"/>
      <c r="AA52" s="385"/>
      <c r="AB52" s="385"/>
      <c r="AC52" s="385"/>
      <c r="AD52" s="385"/>
      <c r="AE52" s="385"/>
      <c r="AF52" s="385"/>
      <c r="AG52" s="383">
        <f>' 1 - SO  01 Břehové porosty'!J27</f>
        <v>0</v>
      </c>
      <c r="AH52" s="384"/>
      <c r="AI52" s="384"/>
      <c r="AJ52" s="384"/>
      <c r="AK52" s="384"/>
      <c r="AL52" s="384"/>
      <c r="AM52" s="384"/>
      <c r="AN52" s="383">
        <f>SUM(AG52,AT52)</f>
        <v>0</v>
      </c>
      <c r="AO52" s="384"/>
      <c r="AP52" s="384"/>
      <c r="AQ52" s="100" t="s">
        <v>81</v>
      </c>
      <c r="AR52" s="101"/>
      <c r="AS52" s="102">
        <v>0</v>
      </c>
      <c r="AT52" s="103">
        <f>ROUND(SUM(AV52:AW52),2)</f>
        <v>0</v>
      </c>
      <c r="AU52" s="104">
        <f>' 1 - SO  01 Břehové porosty'!P80</f>
        <v>0</v>
      </c>
      <c r="AV52" s="103">
        <f>' 1 - SO  01 Břehové porosty'!J30</f>
        <v>0</v>
      </c>
      <c r="AW52" s="103">
        <f>' 1 - SO  01 Břehové porosty'!J31</f>
        <v>0</v>
      </c>
      <c r="AX52" s="103">
        <f>' 1 - SO  01 Břehové porosty'!J32</f>
        <v>0</v>
      </c>
      <c r="AY52" s="103">
        <f>' 1 - SO  01 Břehové porosty'!J33</f>
        <v>0</v>
      </c>
      <c r="AZ52" s="103">
        <f>' 1 - SO  01 Břehové porosty'!F30</f>
        <v>0</v>
      </c>
      <c r="BA52" s="103">
        <f>' 1 - SO  01 Břehové porosty'!F31</f>
        <v>0</v>
      </c>
      <c r="BB52" s="103">
        <f>' 1 - SO  01 Břehové porosty'!F32</f>
        <v>0</v>
      </c>
      <c r="BC52" s="103">
        <f>' 1 - SO  01 Břehové porosty'!F33</f>
        <v>0</v>
      </c>
      <c r="BD52" s="105">
        <f>' 1 - SO  01 Břehové porosty'!F34</f>
        <v>0</v>
      </c>
      <c r="BT52" s="106" t="s">
        <v>82</v>
      </c>
      <c r="BV52" s="106" t="s">
        <v>76</v>
      </c>
      <c r="BW52" s="106" t="s">
        <v>83</v>
      </c>
      <c r="BX52" s="106" t="s">
        <v>7</v>
      </c>
      <c r="CL52" s="106" t="s">
        <v>21</v>
      </c>
      <c r="CM52" s="106" t="s">
        <v>84</v>
      </c>
    </row>
    <row r="53" spans="1:91" s="5" customFormat="1" ht="22.5" customHeight="1">
      <c r="A53" s="96" t="s">
        <v>78</v>
      </c>
      <c r="B53" s="97"/>
      <c r="C53" s="98"/>
      <c r="D53" s="385" t="s">
        <v>84</v>
      </c>
      <c r="E53" s="385"/>
      <c r="F53" s="385"/>
      <c r="G53" s="385"/>
      <c r="H53" s="385"/>
      <c r="I53" s="99"/>
      <c r="J53" s="385" t="s">
        <v>85</v>
      </c>
      <c r="K53" s="385"/>
      <c r="L53" s="385"/>
      <c r="M53" s="385"/>
      <c r="N53" s="385"/>
      <c r="O53" s="385"/>
      <c r="P53" s="385"/>
      <c r="Q53" s="385"/>
      <c r="R53" s="385"/>
      <c r="S53" s="385"/>
      <c r="T53" s="385"/>
      <c r="U53" s="385"/>
      <c r="V53" s="385"/>
      <c r="W53" s="385"/>
      <c r="X53" s="385"/>
      <c r="Y53" s="385"/>
      <c r="Z53" s="385"/>
      <c r="AA53" s="385"/>
      <c r="AB53" s="385"/>
      <c r="AC53" s="385"/>
      <c r="AD53" s="385"/>
      <c r="AE53" s="385"/>
      <c r="AF53" s="385"/>
      <c r="AG53" s="383">
        <f>'2 - SO 02 Oprava stupňů'!J27</f>
        <v>0</v>
      </c>
      <c r="AH53" s="384"/>
      <c r="AI53" s="384"/>
      <c r="AJ53" s="384"/>
      <c r="AK53" s="384"/>
      <c r="AL53" s="384"/>
      <c r="AM53" s="384"/>
      <c r="AN53" s="383">
        <f>SUM(AG53,AT53)</f>
        <v>0</v>
      </c>
      <c r="AO53" s="384"/>
      <c r="AP53" s="384"/>
      <c r="AQ53" s="100" t="s">
        <v>81</v>
      </c>
      <c r="AR53" s="101"/>
      <c r="AS53" s="102">
        <v>0</v>
      </c>
      <c r="AT53" s="103">
        <f>ROUND(SUM(AV53:AW53),2)</f>
        <v>0</v>
      </c>
      <c r="AU53" s="104">
        <f>'2 - SO 02 Oprava stupňů'!P83</f>
        <v>0</v>
      </c>
      <c r="AV53" s="103">
        <f>'2 - SO 02 Oprava stupňů'!J30</f>
        <v>0</v>
      </c>
      <c r="AW53" s="103">
        <f>'2 - SO 02 Oprava stupňů'!J31</f>
        <v>0</v>
      </c>
      <c r="AX53" s="103">
        <f>'2 - SO 02 Oprava stupňů'!J32</f>
        <v>0</v>
      </c>
      <c r="AY53" s="103">
        <f>'2 - SO 02 Oprava stupňů'!J33</f>
        <v>0</v>
      </c>
      <c r="AZ53" s="103">
        <f>'2 - SO 02 Oprava stupňů'!F30</f>
        <v>0</v>
      </c>
      <c r="BA53" s="103">
        <f>'2 - SO 02 Oprava stupňů'!F31</f>
        <v>0</v>
      </c>
      <c r="BB53" s="103">
        <f>'2 - SO 02 Oprava stupňů'!F32</f>
        <v>0</v>
      </c>
      <c r="BC53" s="103">
        <f>'2 - SO 02 Oprava stupňů'!F33</f>
        <v>0</v>
      </c>
      <c r="BD53" s="105">
        <f>'2 - SO 02 Oprava stupňů'!F34</f>
        <v>0</v>
      </c>
      <c r="BT53" s="106" t="s">
        <v>82</v>
      </c>
      <c r="BV53" s="106" t="s">
        <v>76</v>
      </c>
      <c r="BW53" s="106" t="s">
        <v>86</v>
      </c>
      <c r="BX53" s="106" t="s">
        <v>7</v>
      </c>
      <c r="CL53" s="106" t="s">
        <v>21</v>
      </c>
      <c r="CM53" s="106" t="s">
        <v>84</v>
      </c>
    </row>
    <row r="54" spans="1:91" s="5" customFormat="1" ht="22.5" customHeight="1">
      <c r="A54" s="96" t="s">
        <v>78</v>
      </c>
      <c r="B54" s="97"/>
      <c r="C54" s="98"/>
      <c r="D54" s="385" t="s">
        <v>87</v>
      </c>
      <c r="E54" s="385"/>
      <c r="F54" s="385"/>
      <c r="G54" s="385"/>
      <c r="H54" s="385"/>
      <c r="I54" s="99"/>
      <c r="J54" s="385" t="s">
        <v>88</v>
      </c>
      <c r="K54" s="385"/>
      <c r="L54" s="385"/>
      <c r="M54" s="385"/>
      <c r="N54" s="385"/>
      <c r="O54" s="385"/>
      <c r="P54" s="385"/>
      <c r="Q54" s="385"/>
      <c r="R54" s="385"/>
      <c r="S54" s="385"/>
      <c r="T54" s="385"/>
      <c r="U54" s="385"/>
      <c r="V54" s="385"/>
      <c r="W54" s="385"/>
      <c r="X54" s="385"/>
      <c r="Y54" s="385"/>
      <c r="Z54" s="385"/>
      <c r="AA54" s="385"/>
      <c r="AB54" s="385"/>
      <c r="AC54" s="385"/>
      <c r="AD54" s="385"/>
      <c r="AE54" s="385"/>
      <c r="AF54" s="385"/>
      <c r="AG54" s="383">
        <f>'3 - SO 03 Odstranění nánosů'!J27</f>
        <v>0</v>
      </c>
      <c r="AH54" s="384"/>
      <c r="AI54" s="384"/>
      <c r="AJ54" s="384"/>
      <c r="AK54" s="384"/>
      <c r="AL54" s="384"/>
      <c r="AM54" s="384"/>
      <c r="AN54" s="383">
        <f>SUM(AG54,AT54)</f>
        <v>0</v>
      </c>
      <c r="AO54" s="384"/>
      <c r="AP54" s="384"/>
      <c r="AQ54" s="100" t="s">
        <v>81</v>
      </c>
      <c r="AR54" s="101"/>
      <c r="AS54" s="102">
        <v>0</v>
      </c>
      <c r="AT54" s="103">
        <f>ROUND(SUM(AV54:AW54),2)</f>
        <v>0</v>
      </c>
      <c r="AU54" s="104">
        <f>'3 - SO 03 Odstranění nánosů'!P80</f>
        <v>0</v>
      </c>
      <c r="AV54" s="103">
        <f>'3 - SO 03 Odstranění nánosů'!J30</f>
        <v>0</v>
      </c>
      <c r="AW54" s="103">
        <f>'3 - SO 03 Odstranění nánosů'!J31</f>
        <v>0</v>
      </c>
      <c r="AX54" s="103">
        <f>'3 - SO 03 Odstranění nánosů'!J32</f>
        <v>0</v>
      </c>
      <c r="AY54" s="103">
        <f>'3 - SO 03 Odstranění nánosů'!J33</f>
        <v>0</v>
      </c>
      <c r="AZ54" s="103">
        <f>'3 - SO 03 Odstranění nánosů'!F30</f>
        <v>0</v>
      </c>
      <c r="BA54" s="103">
        <f>'3 - SO 03 Odstranění nánosů'!F31</f>
        <v>0</v>
      </c>
      <c r="BB54" s="103">
        <f>'3 - SO 03 Odstranění nánosů'!F32</f>
        <v>0</v>
      </c>
      <c r="BC54" s="103">
        <f>'3 - SO 03 Odstranění nánosů'!F33</f>
        <v>0</v>
      </c>
      <c r="BD54" s="105">
        <f>'3 - SO 03 Odstranění nánosů'!F34</f>
        <v>0</v>
      </c>
      <c r="BT54" s="106" t="s">
        <v>82</v>
      </c>
      <c r="BV54" s="106" t="s">
        <v>76</v>
      </c>
      <c r="BW54" s="106" t="s">
        <v>89</v>
      </c>
      <c r="BX54" s="106" t="s">
        <v>7</v>
      </c>
      <c r="CL54" s="106" t="s">
        <v>21</v>
      </c>
      <c r="CM54" s="106" t="s">
        <v>84</v>
      </c>
    </row>
    <row r="55" spans="1:91" s="5" customFormat="1" ht="22.5" customHeight="1">
      <c r="A55" s="96" t="s">
        <v>78</v>
      </c>
      <c r="B55" s="97"/>
      <c r="C55" s="98"/>
      <c r="D55" s="385" t="s">
        <v>90</v>
      </c>
      <c r="E55" s="385"/>
      <c r="F55" s="385"/>
      <c r="G55" s="385"/>
      <c r="H55" s="385"/>
      <c r="I55" s="99"/>
      <c r="J55" s="385" t="s">
        <v>91</v>
      </c>
      <c r="K55" s="385"/>
      <c r="L55" s="385"/>
      <c r="M55" s="385"/>
      <c r="N55" s="385"/>
      <c r="O55" s="385"/>
      <c r="P55" s="385"/>
      <c r="Q55" s="385"/>
      <c r="R55" s="385"/>
      <c r="S55" s="385"/>
      <c r="T55" s="385"/>
      <c r="U55" s="385"/>
      <c r="V55" s="385"/>
      <c r="W55" s="385"/>
      <c r="X55" s="385"/>
      <c r="Y55" s="385"/>
      <c r="Z55" s="385"/>
      <c r="AA55" s="385"/>
      <c r="AB55" s="385"/>
      <c r="AC55" s="385"/>
      <c r="AD55" s="385"/>
      <c r="AE55" s="385"/>
      <c r="AF55" s="385"/>
      <c r="AG55" s="383">
        <f>'4 - VON Vedlejší a ostatn...'!J27</f>
        <v>0</v>
      </c>
      <c r="AH55" s="384"/>
      <c r="AI55" s="384"/>
      <c r="AJ55" s="384"/>
      <c r="AK55" s="384"/>
      <c r="AL55" s="384"/>
      <c r="AM55" s="384"/>
      <c r="AN55" s="383">
        <f>SUM(AG55,AT55)</f>
        <v>0</v>
      </c>
      <c r="AO55" s="384"/>
      <c r="AP55" s="384"/>
      <c r="AQ55" s="100" t="s">
        <v>81</v>
      </c>
      <c r="AR55" s="101"/>
      <c r="AS55" s="107">
        <v>0</v>
      </c>
      <c r="AT55" s="108">
        <f>ROUND(SUM(AV55:AW55),2)</f>
        <v>0</v>
      </c>
      <c r="AU55" s="109">
        <f>'4 - VON Vedlejší a ostatn...'!P83</f>
        <v>0</v>
      </c>
      <c r="AV55" s="108">
        <f>'4 - VON Vedlejší a ostatn...'!J30</f>
        <v>0</v>
      </c>
      <c r="AW55" s="108">
        <f>'4 - VON Vedlejší a ostatn...'!J31</f>
        <v>0</v>
      </c>
      <c r="AX55" s="108">
        <f>'4 - VON Vedlejší a ostatn...'!J32</f>
        <v>0</v>
      </c>
      <c r="AY55" s="108">
        <f>'4 - VON Vedlejší a ostatn...'!J33</f>
        <v>0</v>
      </c>
      <c r="AZ55" s="108">
        <f>'4 - VON Vedlejší a ostatn...'!F30</f>
        <v>0</v>
      </c>
      <c r="BA55" s="108">
        <f>'4 - VON Vedlejší a ostatn...'!F31</f>
        <v>0</v>
      </c>
      <c r="BB55" s="108">
        <f>'4 - VON Vedlejší a ostatn...'!F32</f>
        <v>0</v>
      </c>
      <c r="BC55" s="108">
        <f>'4 - VON Vedlejší a ostatn...'!F33</f>
        <v>0</v>
      </c>
      <c r="BD55" s="110">
        <f>'4 - VON Vedlejší a ostatn...'!F34</f>
        <v>0</v>
      </c>
      <c r="BT55" s="106" t="s">
        <v>82</v>
      </c>
      <c r="BV55" s="106" t="s">
        <v>76</v>
      </c>
      <c r="BW55" s="106" t="s">
        <v>92</v>
      </c>
      <c r="BX55" s="106" t="s">
        <v>7</v>
      </c>
      <c r="CL55" s="106" t="s">
        <v>21</v>
      </c>
      <c r="CM55" s="106" t="s">
        <v>84</v>
      </c>
    </row>
    <row r="56" spans="1:91" s="1" customFormat="1" ht="30" customHeight="1">
      <c r="B56" s="41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1"/>
    </row>
    <row r="57" spans="1:91" s="1" customFormat="1" ht="6.95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61"/>
    </row>
  </sheetData>
  <sheetProtection algorithmName="SHA-512" hashValue="Zq4KzUpWiHWeQgconnj+avvv8sLBguW59xqDpRLLJ26zm5MBBxoDU04dlDrXsluq9gLBBK3+/H98hELXa+rAMQ==" saltValue="84AHKJm6+h5k/DRDlIT5qw==" spinCount="100000" sheet="1" objects="1" scenarios="1" formatCells="0" formatColumns="0" formatRows="0" sort="0" autoFilter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 1 - SO  01 Břehové porosty'!C2" display="/"/>
    <hyperlink ref="A53" location="'2 - SO 02 Oprava stupňů'!C2" display="/"/>
    <hyperlink ref="A54" location="'3 - SO 03 Odstranění nánosů'!C2" display="/"/>
    <hyperlink ref="A55" location="'4 - VON Vedlejší a ostat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96" t="s">
        <v>94</v>
      </c>
      <c r="H1" s="396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98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9" t="str">
        <f>'Rekapitulace stavby'!K6</f>
        <v>Lukavický potok, 10100958, Letohrad, 1,000 - 1,750, oprava koryta</v>
      </c>
      <c r="F7" s="390"/>
      <c r="G7" s="390"/>
      <c r="H7" s="390"/>
      <c r="I7" s="117"/>
      <c r="J7" s="29"/>
      <c r="K7" s="31"/>
    </row>
    <row r="8" spans="1:70" s="1" customFormat="1">
      <c r="B8" s="41"/>
      <c r="C8" s="42"/>
      <c r="D8" s="37" t="s">
        <v>99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1" t="s">
        <v>100</v>
      </c>
      <c r="F9" s="392"/>
      <c r="G9" s="392"/>
      <c r="H9" s="392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22. 2. 2017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48.75" customHeight="1">
      <c r="B24" s="121"/>
      <c r="C24" s="122"/>
      <c r="D24" s="122"/>
      <c r="E24" s="358" t="s">
        <v>39</v>
      </c>
      <c r="F24" s="358"/>
      <c r="G24" s="358"/>
      <c r="H24" s="358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ROUND(SUM(BE80:BE132), 2)</f>
        <v>0</v>
      </c>
      <c r="G30" s="42"/>
      <c r="H30" s="42"/>
      <c r="I30" s="131">
        <v>0.21</v>
      </c>
      <c r="J30" s="130">
        <f>ROUND(ROUND((SUM(BE80:BE132)),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ROUND(SUM(BF80:BF132), 2)</f>
        <v>0</v>
      </c>
      <c r="G31" s="42"/>
      <c r="H31" s="42"/>
      <c r="I31" s="131">
        <v>0.15</v>
      </c>
      <c r="J31" s="130">
        <f>ROUND(ROUND((SUM(BF80:BF132)),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ROUND(SUM(BG80:BG132),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ROUND(SUM(BH80:BH132),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ROUND(SUM(BI80:BI132),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101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9" t="str">
        <f>E7</f>
        <v>Lukavický potok, 10100958, Letohrad, 1,000 - 1,750, oprava koryta</v>
      </c>
      <c r="F45" s="390"/>
      <c r="G45" s="390"/>
      <c r="H45" s="390"/>
      <c r="I45" s="118"/>
      <c r="J45" s="42"/>
      <c r="K45" s="45"/>
    </row>
    <row r="46" spans="2:11" s="1" customFormat="1" ht="14.45" customHeight="1">
      <c r="B46" s="41"/>
      <c r="C46" s="37" t="s">
        <v>99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1" t="str">
        <f>E9</f>
        <v xml:space="preserve"> 1 - SO  01 Břehové porosty</v>
      </c>
      <c r="F47" s="392"/>
      <c r="G47" s="392"/>
      <c r="H47" s="392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Letohrad</v>
      </c>
      <c r="G49" s="42"/>
      <c r="H49" s="42"/>
      <c r="I49" s="119" t="s">
        <v>26</v>
      </c>
      <c r="J49" s="120" t="str">
        <f>IF(J12="","",J12)</f>
        <v>22. 2. 2017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Povodí Labe,státní podnik,Víta Nejedlého 951, HK 3</v>
      </c>
      <c r="G51" s="42"/>
      <c r="H51" s="42"/>
      <c r="I51" s="119" t="s">
        <v>35</v>
      </c>
      <c r="J51" s="35" t="str">
        <f>E21</f>
        <v>Multiaqua, s.r.o.,Veverkova 1343, HK2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102</v>
      </c>
      <c r="D54" s="132"/>
      <c r="E54" s="132"/>
      <c r="F54" s="132"/>
      <c r="G54" s="132"/>
      <c r="H54" s="132"/>
      <c r="I54" s="145"/>
      <c r="J54" s="146" t="s">
        <v>103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104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105</v>
      </c>
    </row>
    <row r="57" spans="2:47" s="7" customFormat="1" ht="24.95" customHeight="1">
      <c r="B57" s="149"/>
      <c r="C57" s="150"/>
      <c r="D57" s="151" t="s">
        <v>106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899999999999999" customHeight="1">
      <c r="B58" s="156"/>
      <c r="C58" s="157"/>
      <c r="D58" s="158" t="s">
        <v>107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899999999999999" customHeight="1">
      <c r="B59" s="156"/>
      <c r="C59" s="157"/>
      <c r="D59" s="158" t="s">
        <v>108</v>
      </c>
      <c r="E59" s="159"/>
      <c r="F59" s="159"/>
      <c r="G59" s="159"/>
      <c r="H59" s="159"/>
      <c r="I59" s="160"/>
      <c r="J59" s="161">
        <f>J128</f>
        <v>0</v>
      </c>
      <c r="K59" s="162"/>
    </row>
    <row r="60" spans="2:47" s="8" customFormat="1" ht="19.899999999999999" customHeight="1">
      <c r="B60" s="156"/>
      <c r="C60" s="157"/>
      <c r="D60" s="158" t="s">
        <v>109</v>
      </c>
      <c r="E60" s="159"/>
      <c r="F60" s="159"/>
      <c r="G60" s="159"/>
      <c r="H60" s="159"/>
      <c r="I60" s="160"/>
      <c r="J60" s="161">
        <f>J131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6.950000000000003" customHeight="1">
      <c r="B67" s="41"/>
      <c r="C67" s="62" t="s">
        <v>110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6.95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5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393" t="str">
        <f>E7</f>
        <v>Lukavický potok, 10100958, Letohrad, 1,000 - 1,750, oprava koryta</v>
      </c>
      <c r="F70" s="394"/>
      <c r="G70" s="394"/>
      <c r="H70" s="394"/>
      <c r="I70" s="163"/>
      <c r="J70" s="63"/>
      <c r="K70" s="63"/>
      <c r="L70" s="61"/>
    </row>
    <row r="71" spans="2:63" s="1" customFormat="1" ht="14.45" customHeight="1">
      <c r="B71" s="41"/>
      <c r="C71" s="65" t="s">
        <v>99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69" t="str">
        <f>E9</f>
        <v xml:space="preserve"> 1 - SO  01 Břehové porosty</v>
      </c>
      <c r="F72" s="395"/>
      <c r="G72" s="395"/>
      <c r="H72" s="395"/>
      <c r="I72" s="163"/>
      <c r="J72" s="63"/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24</v>
      </c>
      <c r="D74" s="63"/>
      <c r="E74" s="63"/>
      <c r="F74" s="164" t="str">
        <f>F12</f>
        <v>Letohrad</v>
      </c>
      <c r="G74" s="63"/>
      <c r="H74" s="63"/>
      <c r="I74" s="165" t="s">
        <v>26</v>
      </c>
      <c r="J74" s="73" t="str">
        <f>IF(J12="","",J12)</f>
        <v>22. 2. 2017</v>
      </c>
      <c r="K74" s="63"/>
      <c r="L74" s="61"/>
    </row>
    <row r="75" spans="2:63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>
      <c r="B76" s="41"/>
      <c r="C76" s="65" t="s">
        <v>28</v>
      </c>
      <c r="D76" s="63"/>
      <c r="E76" s="63"/>
      <c r="F76" s="164" t="str">
        <f>E15</f>
        <v>Povodí Labe,státní podnik,Víta Nejedlého 951, HK 3</v>
      </c>
      <c r="G76" s="63"/>
      <c r="H76" s="63"/>
      <c r="I76" s="165" t="s">
        <v>35</v>
      </c>
      <c r="J76" s="164" t="str">
        <f>E21</f>
        <v>Multiaqua, s.r.o.,Veverkova 1343, HK2</v>
      </c>
      <c r="K76" s="63"/>
      <c r="L76" s="61"/>
    </row>
    <row r="77" spans="2:63" s="1" customFormat="1" ht="14.45" customHeight="1">
      <c r="B77" s="41"/>
      <c r="C77" s="65" t="s">
        <v>33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111</v>
      </c>
      <c r="D79" s="168" t="s">
        <v>59</v>
      </c>
      <c r="E79" s="168" t="s">
        <v>55</v>
      </c>
      <c r="F79" s="168" t="s">
        <v>112</v>
      </c>
      <c r="G79" s="168" t="s">
        <v>113</v>
      </c>
      <c r="H79" s="168" t="s">
        <v>114</v>
      </c>
      <c r="I79" s="169" t="s">
        <v>115</v>
      </c>
      <c r="J79" s="168" t="s">
        <v>103</v>
      </c>
      <c r="K79" s="170" t="s">
        <v>116</v>
      </c>
      <c r="L79" s="171"/>
      <c r="M79" s="81" t="s">
        <v>117</v>
      </c>
      <c r="N79" s="82" t="s">
        <v>44</v>
      </c>
      <c r="O79" s="82" t="s">
        <v>118</v>
      </c>
      <c r="P79" s="82" t="s">
        <v>119</v>
      </c>
      <c r="Q79" s="82" t="s">
        <v>120</v>
      </c>
      <c r="R79" s="82" t="s">
        <v>121</v>
      </c>
      <c r="S79" s="82" t="s">
        <v>122</v>
      </c>
      <c r="T79" s="83" t="s">
        <v>123</v>
      </c>
    </row>
    <row r="80" spans="2:63" s="1" customFormat="1" ht="29.25" customHeight="1">
      <c r="B80" s="41"/>
      <c r="C80" s="87" t="s">
        <v>104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2.8840000000000001E-2</v>
      </c>
      <c r="S80" s="85"/>
      <c r="T80" s="174">
        <f>T81</f>
        <v>0</v>
      </c>
      <c r="AT80" s="24" t="s">
        <v>73</v>
      </c>
      <c r="AU80" s="24" t="s">
        <v>105</v>
      </c>
      <c r="BK80" s="175">
        <f>BK81</f>
        <v>0</v>
      </c>
    </row>
    <row r="81" spans="2:65" s="10" customFormat="1" ht="37.35" customHeight="1">
      <c r="B81" s="176"/>
      <c r="C81" s="177"/>
      <c r="D81" s="178" t="s">
        <v>73</v>
      </c>
      <c r="E81" s="179" t="s">
        <v>124</v>
      </c>
      <c r="F81" s="179" t="s">
        <v>125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P82+P128+P131</f>
        <v>0</v>
      </c>
      <c r="Q81" s="184"/>
      <c r="R81" s="185">
        <f>R82+R128+R131</f>
        <v>2.8840000000000001E-2</v>
      </c>
      <c r="S81" s="184"/>
      <c r="T81" s="186">
        <f>T82+T128+T131</f>
        <v>0</v>
      </c>
      <c r="AR81" s="187" t="s">
        <v>82</v>
      </c>
      <c r="AT81" s="188" t="s">
        <v>73</v>
      </c>
      <c r="AU81" s="188" t="s">
        <v>74</v>
      </c>
      <c r="AY81" s="187" t="s">
        <v>126</v>
      </c>
      <c r="BK81" s="189">
        <f>BK82+BK128+BK131</f>
        <v>0</v>
      </c>
    </row>
    <row r="82" spans="2:65" s="10" customFormat="1" ht="19.899999999999999" customHeight="1">
      <c r="B82" s="176"/>
      <c r="C82" s="177"/>
      <c r="D82" s="190" t="s">
        <v>73</v>
      </c>
      <c r="E82" s="191" t="s">
        <v>82</v>
      </c>
      <c r="F82" s="191" t="s">
        <v>127</v>
      </c>
      <c r="G82" s="177"/>
      <c r="H82" s="177"/>
      <c r="I82" s="180"/>
      <c r="J82" s="192">
        <f>BK82</f>
        <v>0</v>
      </c>
      <c r="K82" s="177"/>
      <c r="L82" s="182"/>
      <c r="M82" s="183"/>
      <c r="N82" s="184"/>
      <c r="O82" s="184"/>
      <c r="P82" s="185">
        <f>SUM(P83:P127)</f>
        <v>0</v>
      </c>
      <c r="Q82" s="184"/>
      <c r="R82" s="185">
        <f>SUM(R83:R127)</f>
        <v>2.8840000000000001E-2</v>
      </c>
      <c r="S82" s="184"/>
      <c r="T82" s="186">
        <f>SUM(T83:T127)</f>
        <v>0</v>
      </c>
      <c r="AR82" s="187" t="s">
        <v>82</v>
      </c>
      <c r="AT82" s="188" t="s">
        <v>73</v>
      </c>
      <c r="AU82" s="188" t="s">
        <v>82</v>
      </c>
      <c r="AY82" s="187" t="s">
        <v>126</v>
      </c>
      <c r="BK82" s="189">
        <f>SUM(BK83:BK127)</f>
        <v>0</v>
      </c>
    </row>
    <row r="83" spans="2:65" s="1" customFormat="1" ht="31.5" customHeight="1">
      <c r="B83" s="41"/>
      <c r="C83" s="193" t="s">
        <v>82</v>
      </c>
      <c r="D83" s="193" t="s">
        <v>128</v>
      </c>
      <c r="E83" s="194" t="s">
        <v>129</v>
      </c>
      <c r="F83" s="195" t="s">
        <v>130</v>
      </c>
      <c r="G83" s="196" t="s">
        <v>131</v>
      </c>
      <c r="H83" s="197">
        <v>10</v>
      </c>
      <c r="I83" s="198"/>
      <c r="J83" s="199">
        <f>ROUND(I83*H83,2)</f>
        <v>0</v>
      </c>
      <c r="K83" s="195" t="s">
        <v>132</v>
      </c>
      <c r="L83" s="61"/>
      <c r="M83" s="200" t="s">
        <v>30</v>
      </c>
      <c r="N83" s="201" t="s">
        <v>45</v>
      </c>
      <c r="O83" s="42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AR83" s="24" t="s">
        <v>90</v>
      </c>
      <c r="AT83" s="24" t="s">
        <v>128</v>
      </c>
      <c r="AU83" s="24" t="s">
        <v>84</v>
      </c>
      <c r="AY83" s="24" t="s">
        <v>126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24" t="s">
        <v>82</v>
      </c>
      <c r="BK83" s="204">
        <f>ROUND(I83*H83,2)</f>
        <v>0</v>
      </c>
      <c r="BL83" s="24" t="s">
        <v>90</v>
      </c>
      <c r="BM83" s="24" t="s">
        <v>133</v>
      </c>
    </row>
    <row r="84" spans="2:65" s="11" customFormat="1" ht="13.5">
      <c r="B84" s="205"/>
      <c r="C84" s="206"/>
      <c r="D84" s="207" t="s">
        <v>134</v>
      </c>
      <c r="E84" s="208" t="s">
        <v>30</v>
      </c>
      <c r="F84" s="209" t="s">
        <v>135</v>
      </c>
      <c r="G84" s="206"/>
      <c r="H84" s="210">
        <v>10</v>
      </c>
      <c r="I84" s="211"/>
      <c r="J84" s="206"/>
      <c r="K84" s="206"/>
      <c r="L84" s="212"/>
      <c r="M84" s="213"/>
      <c r="N84" s="214"/>
      <c r="O84" s="214"/>
      <c r="P84" s="214"/>
      <c r="Q84" s="214"/>
      <c r="R84" s="214"/>
      <c r="S84" s="214"/>
      <c r="T84" s="215"/>
      <c r="AT84" s="216" t="s">
        <v>134</v>
      </c>
      <c r="AU84" s="216" t="s">
        <v>84</v>
      </c>
      <c r="AV84" s="11" t="s">
        <v>84</v>
      </c>
      <c r="AW84" s="11" t="s">
        <v>37</v>
      </c>
      <c r="AX84" s="11" t="s">
        <v>82</v>
      </c>
      <c r="AY84" s="216" t="s">
        <v>126</v>
      </c>
    </row>
    <row r="85" spans="2:65" s="1" customFormat="1" ht="22.5" customHeight="1">
      <c r="B85" s="41"/>
      <c r="C85" s="193" t="s">
        <v>84</v>
      </c>
      <c r="D85" s="193" t="s">
        <v>128</v>
      </c>
      <c r="E85" s="194" t="s">
        <v>136</v>
      </c>
      <c r="F85" s="195" t="s">
        <v>137</v>
      </c>
      <c r="G85" s="196" t="s">
        <v>138</v>
      </c>
      <c r="H85" s="197">
        <v>1.36</v>
      </c>
      <c r="I85" s="198"/>
      <c r="J85" s="199">
        <f>ROUND(I85*H85,2)</f>
        <v>0</v>
      </c>
      <c r="K85" s="195" t="s">
        <v>30</v>
      </c>
      <c r="L85" s="61"/>
      <c r="M85" s="200" t="s">
        <v>30</v>
      </c>
      <c r="N85" s="201" t="s">
        <v>45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4" t="s">
        <v>90</v>
      </c>
      <c r="AT85" s="24" t="s">
        <v>128</v>
      </c>
      <c r="AU85" s="24" t="s">
        <v>84</v>
      </c>
      <c r="AY85" s="24" t="s">
        <v>126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82</v>
      </c>
      <c r="BK85" s="204">
        <f>ROUND(I85*H85,2)</f>
        <v>0</v>
      </c>
      <c r="BL85" s="24" t="s">
        <v>90</v>
      </c>
      <c r="BM85" s="24" t="s">
        <v>139</v>
      </c>
    </row>
    <row r="86" spans="2:65" s="11" customFormat="1" ht="13.5">
      <c r="B86" s="205"/>
      <c r="C86" s="206"/>
      <c r="D86" s="217" t="s">
        <v>134</v>
      </c>
      <c r="E86" s="218" t="s">
        <v>30</v>
      </c>
      <c r="F86" s="219" t="s">
        <v>140</v>
      </c>
      <c r="G86" s="206"/>
      <c r="H86" s="220">
        <v>0.09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134</v>
      </c>
      <c r="AU86" s="216" t="s">
        <v>84</v>
      </c>
      <c r="AV86" s="11" t="s">
        <v>84</v>
      </c>
      <c r="AW86" s="11" t="s">
        <v>37</v>
      </c>
      <c r="AX86" s="11" t="s">
        <v>74</v>
      </c>
      <c r="AY86" s="216" t="s">
        <v>126</v>
      </c>
    </row>
    <row r="87" spans="2:65" s="11" customFormat="1" ht="13.5">
      <c r="B87" s="205"/>
      <c r="C87" s="206"/>
      <c r="D87" s="217" t="s">
        <v>134</v>
      </c>
      <c r="E87" s="218" t="s">
        <v>30</v>
      </c>
      <c r="F87" s="219" t="s">
        <v>141</v>
      </c>
      <c r="G87" s="206"/>
      <c r="H87" s="220">
        <v>0.64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134</v>
      </c>
      <c r="AU87" s="216" t="s">
        <v>84</v>
      </c>
      <c r="AV87" s="11" t="s">
        <v>84</v>
      </c>
      <c r="AW87" s="11" t="s">
        <v>37</v>
      </c>
      <c r="AX87" s="11" t="s">
        <v>74</v>
      </c>
      <c r="AY87" s="216" t="s">
        <v>126</v>
      </c>
    </row>
    <row r="88" spans="2:65" s="11" customFormat="1" ht="13.5">
      <c r="B88" s="205"/>
      <c r="C88" s="206"/>
      <c r="D88" s="217" t="s">
        <v>134</v>
      </c>
      <c r="E88" s="218" t="s">
        <v>30</v>
      </c>
      <c r="F88" s="219" t="s">
        <v>142</v>
      </c>
      <c r="G88" s="206"/>
      <c r="H88" s="220">
        <v>0.56999999999999995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134</v>
      </c>
      <c r="AU88" s="216" t="s">
        <v>84</v>
      </c>
      <c r="AV88" s="11" t="s">
        <v>84</v>
      </c>
      <c r="AW88" s="11" t="s">
        <v>37</v>
      </c>
      <c r="AX88" s="11" t="s">
        <v>74</v>
      </c>
      <c r="AY88" s="216" t="s">
        <v>126</v>
      </c>
    </row>
    <row r="89" spans="2:65" s="11" customFormat="1" ht="13.5">
      <c r="B89" s="205"/>
      <c r="C89" s="206"/>
      <c r="D89" s="217" t="s">
        <v>134</v>
      </c>
      <c r="E89" s="218" t="s">
        <v>30</v>
      </c>
      <c r="F89" s="219" t="s">
        <v>143</v>
      </c>
      <c r="G89" s="206"/>
      <c r="H89" s="220">
        <v>0.06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134</v>
      </c>
      <c r="AU89" s="216" t="s">
        <v>84</v>
      </c>
      <c r="AV89" s="11" t="s">
        <v>84</v>
      </c>
      <c r="AW89" s="11" t="s">
        <v>37</v>
      </c>
      <c r="AX89" s="11" t="s">
        <v>74</v>
      </c>
      <c r="AY89" s="216" t="s">
        <v>126</v>
      </c>
    </row>
    <row r="90" spans="2:65" s="12" customFormat="1" ht="13.5">
      <c r="B90" s="221"/>
      <c r="C90" s="222"/>
      <c r="D90" s="207" t="s">
        <v>134</v>
      </c>
      <c r="E90" s="223" t="s">
        <v>30</v>
      </c>
      <c r="F90" s="224" t="s">
        <v>144</v>
      </c>
      <c r="G90" s="222"/>
      <c r="H90" s="225">
        <v>1.36</v>
      </c>
      <c r="I90" s="226"/>
      <c r="J90" s="222"/>
      <c r="K90" s="222"/>
      <c r="L90" s="227"/>
      <c r="M90" s="228"/>
      <c r="N90" s="229"/>
      <c r="O90" s="229"/>
      <c r="P90" s="229"/>
      <c r="Q90" s="229"/>
      <c r="R90" s="229"/>
      <c r="S90" s="229"/>
      <c r="T90" s="230"/>
      <c r="AT90" s="231" t="s">
        <v>134</v>
      </c>
      <c r="AU90" s="231" t="s">
        <v>84</v>
      </c>
      <c r="AV90" s="12" t="s">
        <v>90</v>
      </c>
      <c r="AW90" s="12" t="s">
        <v>37</v>
      </c>
      <c r="AX90" s="12" t="s">
        <v>82</v>
      </c>
      <c r="AY90" s="231" t="s">
        <v>126</v>
      </c>
    </row>
    <row r="91" spans="2:65" s="1" customFormat="1" ht="31.5" customHeight="1">
      <c r="B91" s="41"/>
      <c r="C91" s="193" t="s">
        <v>87</v>
      </c>
      <c r="D91" s="193" t="s">
        <v>128</v>
      </c>
      <c r="E91" s="194" t="s">
        <v>145</v>
      </c>
      <c r="F91" s="195" t="s">
        <v>146</v>
      </c>
      <c r="G91" s="196" t="s">
        <v>147</v>
      </c>
      <c r="H91" s="197">
        <v>32</v>
      </c>
      <c r="I91" s="198"/>
      <c r="J91" s="199">
        <f>ROUND(I91*H91,2)</f>
        <v>0</v>
      </c>
      <c r="K91" s="195" t="s">
        <v>132</v>
      </c>
      <c r="L91" s="61"/>
      <c r="M91" s="200" t="s">
        <v>30</v>
      </c>
      <c r="N91" s="201" t="s">
        <v>45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90</v>
      </c>
      <c r="AT91" s="24" t="s">
        <v>128</v>
      </c>
      <c r="AU91" s="24" t="s">
        <v>84</v>
      </c>
      <c r="AY91" s="24" t="s">
        <v>126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82</v>
      </c>
      <c r="BK91" s="204">
        <f>ROUND(I91*H91,2)</f>
        <v>0</v>
      </c>
      <c r="BL91" s="24" t="s">
        <v>90</v>
      </c>
      <c r="BM91" s="24" t="s">
        <v>148</v>
      </c>
    </row>
    <row r="92" spans="2:65" s="11" customFormat="1" ht="13.5">
      <c r="B92" s="205"/>
      <c r="C92" s="206"/>
      <c r="D92" s="207" t="s">
        <v>134</v>
      </c>
      <c r="E92" s="208" t="s">
        <v>30</v>
      </c>
      <c r="F92" s="209" t="s">
        <v>149</v>
      </c>
      <c r="G92" s="206"/>
      <c r="H92" s="210">
        <v>32</v>
      </c>
      <c r="I92" s="211"/>
      <c r="J92" s="206"/>
      <c r="K92" s="206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134</v>
      </c>
      <c r="AU92" s="216" t="s">
        <v>84</v>
      </c>
      <c r="AV92" s="11" t="s">
        <v>84</v>
      </c>
      <c r="AW92" s="11" t="s">
        <v>37</v>
      </c>
      <c r="AX92" s="11" t="s">
        <v>82</v>
      </c>
      <c r="AY92" s="216" t="s">
        <v>126</v>
      </c>
    </row>
    <row r="93" spans="2:65" s="1" customFormat="1" ht="31.5" customHeight="1">
      <c r="B93" s="41"/>
      <c r="C93" s="193" t="s">
        <v>90</v>
      </c>
      <c r="D93" s="193" t="s">
        <v>128</v>
      </c>
      <c r="E93" s="194" t="s">
        <v>150</v>
      </c>
      <c r="F93" s="195" t="s">
        <v>151</v>
      </c>
      <c r="G93" s="196" t="s">
        <v>147</v>
      </c>
      <c r="H93" s="197">
        <v>19</v>
      </c>
      <c r="I93" s="198"/>
      <c r="J93" s="199">
        <f>ROUND(I93*H93,2)</f>
        <v>0</v>
      </c>
      <c r="K93" s="195" t="s">
        <v>132</v>
      </c>
      <c r="L93" s="61"/>
      <c r="M93" s="200" t="s">
        <v>30</v>
      </c>
      <c r="N93" s="201" t="s">
        <v>45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90</v>
      </c>
      <c r="AT93" s="24" t="s">
        <v>128</v>
      </c>
      <c r="AU93" s="24" t="s">
        <v>84</v>
      </c>
      <c r="AY93" s="24" t="s">
        <v>126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82</v>
      </c>
      <c r="BK93" s="204">
        <f>ROUND(I93*H93,2)</f>
        <v>0</v>
      </c>
      <c r="BL93" s="24" t="s">
        <v>90</v>
      </c>
      <c r="BM93" s="24" t="s">
        <v>152</v>
      </c>
    </row>
    <row r="94" spans="2:65" s="11" customFormat="1" ht="13.5">
      <c r="B94" s="205"/>
      <c r="C94" s="206"/>
      <c r="D94" s="207" t="s">
        <v>134</v>
      </c>
      <c r="E94" s="208" t="s">
        <v>30</v>
      </c>
      <c r="F94" s="209" t="s">
        <v>153</v>
      </c>
      <c r="G94" s="206"/>
      <c r="H94" s="210">
        <v>19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134</v>
      </c>
      <c r="AU94" s="216" t="s">
        <v>84</v>
      </c>
      <c r="AV94" s="11" t="s">
        <v>84</v>
      </c>
      <c r="AW94" s="11" t="s">
        <v>37</v>
      </c>
      <c r="AX94" s="11" t="s">
        <v>82</v>
      </c>
      <c r="AY94" s="216" t="s">
        <v>126</v>
      </c>
    </row>
    <row r="95" spans="2:65" s="1" customFormat="1" ht="31.5" customHeight="1">
      <c r="B95" s="41"/>
      <c r="C95" s="193" t="s">
        <v>154</v>
      </c>
      <c r="D95" s="193" t="s">
        <v>128</v>
      </c>
      <c r="E95" s="194" t="s">
        <v>155</v>
      </c>
      <c r="F95" s="195" t="s">
        <v>156</v>
      </c>
      <c r="G95" s="196" t="s">
        <v>147</v>
      </c>
      <c r="H95" s="197">
        <v>1</v>
      </c>
      <c r="I95" s="198"/>
      <c r="J95" s="199">
        <f>ROUND(I95*H95,2)</f>
        <v>0</v>
      </c>
      <c r="K95" s="195" t="s">
        <v>132</v>
      </c>
      <c r="L95" s="61"/>
      <c r="M95" s="200" t="s">
        <v>30</v>
      </c>
      <c r="N95" s="201" t="s">
        <v>45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90</v>
      </c>
      <c r="AT95" s="24" t="s">
        <v>128</v>
      </c>
      <c r="AU95" s="24" t="s">
        <v>84</v>
      </c>
      <c r="AY95" s="24" t="s">
        <v>126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82</v>
      </c>
      <c r="BK95" s="204">
        <f>ROUND(I95*H95,2)</f>
        <v>0</v>
      </c>
      <c r="BL95" s="24" t="s">
        <v>90</v>
      </c>
      <c r="BM95" s="24" t="s">
        <v>157</v>
      </c>
    </row>
    <row r="96" spans="2:65" s="11" customFormat="1" ht="13.5">
      <c r="B96" s="205"/>
      <c r="C96" s="206"/>
      <c r="D96" s="207" t="s">
        <v>134</v>
      </c>
      <c r="E96" s="208" t="s">
        <v>30</v>
      </c>
      <c r="F96" s="209" t="s">
        <v>158</v>
      </c>
      <c r="G96" s="206"/>
      <c r="H96" s="210">
        <v>1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134</v>
      </c>
      <c r="AU96" s="216" t="s">
        <v>84</v>
      </c>
      <c r="AV96" s="11" t="s">
        <v>84</v>
      </c>
      <c r="AW96" s="11" t="s">
        <v>37</v>
      </c>
      <c r="AX96" s="11" t="s">
        <v>82</v>
      </c>
      <c r="AY96" s="216" t="s">
        <v>126</v>
      </c>
    </row>
    <row r="97" spans="2:65" s="1" customFormat="1" ht="31.5" customHeight="1">
      <c r="B97" s="41"/>
      <c r="C97" s="193" t="s">
        <v>159</v>
      </c>
      <c r="D97" s="193" t="s">
        <v>128</v>
      </c>
      <c r="E97" s="194" t="s">
        <v>160</v>
      </c>
      <c r="F97" s="195" t="s">
        <v>161</v>
      </c>
      <c r="G97" s="196" t="s">
        <v>147</v>
      </c>
      <c r="H97" s="197">
        <v>4</v>
      </c>
      <c r="I97" s="198"/>
      <c r="J97" s="199">
        <f>ROUND(I97*H97,2)</f>
        <v>0</v>
      </c>
      <c r="K97" s="195" t="s">
        <v>132</v>
      </c>
      <c r="L97" s="61"/>
      <c r="M97" s="200" t="s">
        <v>30</v>
      </c>
      <c r="N97" s="201" t="s">
        <v>45</v>
      </c>
      <c r="O97" s="42"/>
      <c r="P97" s="202">
        <f>O97*H97</f>
        <v>0</v>
      </c>
      <c r="Q97" s="202">
        <v>5.0000000000000002E-5</v>
      </c>
      <c r="R97" s="202">
        <f>Q97*H97</f>
        <v>2.0000000000000001E-4</v>
      </c>
      <c r="S97" s="202">
        <v>0</v>
      </c>
      <c r="T97" s="203">
        <f>S97*H97</f>
        <v>0</v>
      </c>
      <c r="AR97" s="24" t="s">
        <v>90</v>
      </c>
      <c r="AT97" s="24" t="s">
        <v>128</v>
      </c>
      <c r="AU97" s="24" t="s">
        <v>84</v>
      </c>
      <c r="AY97" s="24" t="s">
        <v>126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82</v>
      </c>
      <c r="BK97" s="204">
        <f>ROUND(I97*H97,2)</f>
        <v>0</v>
      </c>
      <c r="BL97" s="24" t="s">
        <v>90</v>
      </c>
      <c r="BM97" s="24" t="s">
        <v>162</v>
      </c>
    </row>
    <row r="98" spans="2:65" s="11" customFormat="1" ht="13.5">
      <c r="B98" s="205"/>
      <c r="C98" s="206"/>
      <c r="D98" s="207" t="s">
        <v>134</v>
      </c>
      <c r="E98" s="208" t="s">
        <v>30</v>
      </c>
      <c r="F98" s="209" t="s">
        <v>163</v>
      </c>
      <c r="G98" s="206"/>
      <c r="H98" s="210">
        <v>4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134</v>
      </c>
      <c r="AU98" s="216" t="s">
        <v>84</v>
      </c>
      <c r="AV98" s="11" t="s">
        <v>84</v>
      </c>
      <c r="AW98" s="11" t="s">
        <v>37</v>
      </c>
      <c r="AX98" s="11" t="s">
        <v>82</v>
      </c>
      <c r="AY98" s="216" t="s">
        <v>126</v>
      </c>
    </row>
    <row r="99" spans="2:65" s="1" customFormat="1" ht="31.5" customHeight="1">
      <c r="B99" s="41"/>
      <c r="C99" s="193" t="s">
        <v>164</v>
      </c>
      <c r="D99" s="193" t="s">
        <v>128</v>
      </c>
      <c r="E99" s="194" t="s">
        <v>165</v>
      </c>
      <c r="F99" s="195" t="s">
        <v>166</v>
      </c>
      <c r="G99" s="196" t="s">
        <v>147</v>
      </c>
      <c r="H99" s="197">
        <v>4</v>
      </c>
      <c r="I99" s="198"/>
      <c r="J99" s="199">
        <f>ROUND(I99*H99,2)</f>
        <v>0</v>
      </c>
      <c r="K99" s="195" t="s">
        <v>132</v>
      </c>
      <c r="L99" s="61"/>
      <c r="M99" s="200" t="s">
        <v>30</v>
      </c>
      <c r="N99" s="201" t="s">
        <v>45</v>
      </c>
      <c r="O99" s="42"/>
      <c r="P99" s="202">
        <f>O99*H99</f>
        <v>0</v>
      </c>
      <c r="Q99" s="202">
        <v>5.0000000000000002E-5</v>
      </c>
      <c r="R99" s="202">
        <f>Q99*H99</f>
        <v>2.0000000000000001E-4</v>
      </c>
      <c r="S99" s="202">
        <v>0</v>
      </c>
      <c r="T99" s="203">
        <f>S99*H99</f>
        <v>0</v>
      </c>
      <c r="AR99" s="24" t="s">
        <v>90</v>
      </c>
      <c r="AT99" s="24" t="s">
        <v>128</v>
      </c>
      <c r="AU99" s="24" t="s">
        <v>84</v>
      </c>
      <c r="AY99" s="24" t="s">
        <v>126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82</v>
      </c>
      <c r="BK99" s="204">
        <f>ROUND(I99*H99,2)</f>
        <v>0</v>
      </c>
      <c r="BL99" s="24" t="s">
        <v>90</v>
      </c>
      <c r="BM99" s="24" t="s">
        <v>167</v>
      </c>
    </row>
    <row r="100" spans="2:65" s="11" customFormat="1" ht="13.5">
      <c r="B100" s="205"/>
      <c r="C100" s="206"/>
      <c r="D100" s="207" t="s">
        <v>134</v>
      </c>
      <c r="E100" s="208" t="s">
        <v>30</v>
      </c>
      <c r="F100" s="209" t="s">
        <v>168</v>
      </c>
      <c r="G100" s="206"/>
      <c r="H100" s="210">
        <v>4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134</v>
      </c>
      <c r="AU100" s="216" t="s">
        <v>84</v>
      </c>
      <c r="AV100" s="11" t="s">
        <v>84</v>
      </c>
      <c r="AW100" s="11" t="s">
        <v>37</v>
      </c>
      <c r="AX100" s="11" t="s">
        <v>82</v>
      </c>
      <c r="AY100" s="216" t="s">
        <v>126</v>
      </c>
    </row>
    <row r="101" spans="2:65" s="1" customFormat="1" ht="31.5" customHeight="1">
      <c r="B101" s="41"/>
      <c r="C101" s="193" t="s">
        <v>169</v>
      </c>
      <c r="D101" s="193" t="s">
        <v>128</v>
      </c>
      <c r="E101" s="194" t="s">
        <v>170</v>
      </c>
      <c r="F101" s="195" t="s">
        <v>171</v>
      </c>
      <c r="G101" s="196" t="s">
        <v>147</v>
      </c>
      <c r="H101" s="197">
        <v>32</v>
      </c>
      <c r="I101" s="198"/>
      <c r="J101" s="199">
        <f>ROUND(I101*H101,2)</f>
        <v>0</v>
      </c>
      <c r="K101" s="195" t="s">
        <v>132</v>
      </c>
      <c r="L101" s="61"/>
      <c r="M101" s="200" t="s">
        <v>30</v>
      </c>
      <c r="N101" s="201" t="s">
        <v>45</v>
      </c>
      <c r="O101" s="42"/>
      <c r="P101" s="202">
        <f>O101*H101</f>
        <v>0</v>
      </c>
      <c r="Q101" s="202">
        <v>9.0000000000000006E-5</v>
      </c>
      <c r="R101" s="202">
        <f>Q101*H101</f>
        <v>2.8800000000000002E-3</v>
      </c>
      <c r="S101" s="202">
        <v>0</v>
      </c>
      <c r="T101" s="203">
        <f>S101*H101</f>
        <v>0</v>
      </c>
      <c r="AR101" s="24" t="s">
        <v>90</v>
      </c>
      <c r="AT101" s="24" t="s">
        <v>128</v>
      </c>
      <c r="AU101" s="24" t="s">
        <v>84</v>
      </c>
      <c r="AY101" s="24" t="s">
        <v>126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82</v>
      </c>
      <c r="BK101" s="204">
        <f>ROUND(I101*H101,2)</f>
        <v>0</v>
      </c>
      <c r="BL101" s="24" t="s">
        <v>90</v>
      </c>
      <c r="BM101" s="24" t="s">
        <v>172</v>
      </c>
    </row>
    <row r="102" spans="2:65" s="11" customFormat="1" ht="13.5">
      <c r="B102" s="205"/>
      <c r="C102" s="206"/>
      <c r="D102" s="217" t="s">
        <v>134</v>
      </c>
      <c r="E102" s="218" t="s">
        <v>30</v>
      </c>
      <c r="F102" s="219" t="s">
        <v>173</v>
      </c>
      <c r="G102" s="206"/>
      <c r="H102" s="220">
        <v>26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134</v>
      </c>
      <c r="AU102" s="216" t="s">
        <v>84</v>
      </c>
      <c r="AV102" s="11" t="s">
        <v>84</v>
      </c>
      <c r="AW102" s="11" t="s">
        <v>37</v>
      </c>
      <c r="AX102" s="11" t="s">
        <v>74</v>
      </c>
      <c r="AY102" s="216" t="s">
        <v>126</v>
      </c>
    </row>
    <row r="103" spans="2:65" s="11" customFormat="1" ht="13.5">
      <c r="B103" s="205"/>
      <c r="C103" s="206"/>
      <c r="D103" s="217" t="s">
        <v>134</v>
      </c>
      <c r="E103" s="218" t="s">
        <v>30</v>
      </c>
      <c r="F103" s="219" t="s">
        <v>174</v>
      </c>
      <c r="G103" s="206"/>
      <c r="H103" s="220">
        <v>6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134</v>
      </c>
      <c r="AU103" s="216" t="s">
        <v>84</v>
      </c>
      <c r="AV103" s="11" t="s">
        <v>84</v>
      </c>
      <c r="AW103" s="11" t="s">
        <v>37</v>
      </c>
      <c r="AX103" s="11" t="s">
        <v>74</v>
      </c>
      <c r="AY103" s="216" t="s">
        <v>126</v>
      </c>
    </row>
    <row r="104" spans="2:65" s="12" customFormat="1" ht="13.5">
      <c r="B104" s="221"/>
      <c r="C104" s="222"/>
      <c r="D104" s="207" t="s">
        <v>134</v>
      </c>
      <c r="E104" s="223" t="s">
        <v>30</v>
      </c>
      <c r="F104" s="224" t="s">
        <v>144</v>
      </c>
      <c r="G104" s="222"/>
      <c r="H104" s="225">
        <v>32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134</v>
      </c>
      <c r="AU104" s="231" t="s">
        <v>84</v>
      </c>
      <c r="AV104" s="12" t="s">
        <v>90</v>
      </c>
      <c r="AW104" s="12" t="s">
        <v>37</v>
      </c>
      <c r="AX104" s="12" t="s">
        <v>82</v>
      </c>
      <c r="AY104" s="231" t="s">
        <v>126</v>
      </c>
    </row>
    <row r="105" spans="2:65" s="1" customFormat="1" ht="31.5" customHeight="1">
      <c r="B105" s="41"/>
      <c r="C105" s="193" t="s">
        <v>175</v>
      </c>
      <c r="D105" s="193" t="s">
        <v>128</v>
      </c>
      <c r="E105" s="194" t="s">
        <v>176</v>
      </c>
      <c r="F105" s="195" t="s">
        <v>177</v>
      </c>
      <c r="G105" s="196" t="s">
        <v>147</v>
      </c>
      <c r="H105" s="197">
        <v>2</v>
      </c>
      <c r="I105" s="198"/>
      <c r="J105" s="199">
        <f>ROUND(I105*H105,2)</f>
        <v>0</v>
      </c>
      <c r="K105" s="195" t="s">
        <v>132</v>
      </c>
      <c r="L105" s="61"/>
      <c r="M105" s="200" t="s">
        <v>30</v>
      </c>
      <c r="N105" s="201" t="s">
        <v>45</v>
      </c>
      <c r="O105" s="42"/>
      <c r="P105" s="202">
        <f>O105*H105</f>
        <v>0</v>
      </c>
      <c r="Q105" s="202">
        <v>9.0000000000000006E-5</v>
      </c>
      <c r="R105" s="202">
        <f>Q105*H105</f>
        <v>1.8000000000000001E-4</v>
      </c>
      <c r="S105" s="202">
        <v>0</v>
      </c>
      <c r="T105" s="203">
        <f>S105*H105</f>
        <v>0</v>
      </c>
      <c r="AR105" s="24" t="s">
        <v>90</v>
      </c>
      <c r="AT105" s="24" t="s">
        <v>128</v>
      </c>
      <c r="AU105" s="24" t="s">
        <v>84</v>
      </c>
      <c r="AY105" s="24" t="s">
        <v>126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82</v>
      </c>
      <c r="BK105" s="204">
        <f>ROUND(I105*H105,2)</f>
        <v>0</v>
      </c>
      <c r="BL105" s="24" t="s">
        <v>90</v>
      </c>
      <c r="BM105" s="24" t="s">
        <v>178</v>
      </c>
    </row>
    <row r="106" spans="2:65" s="11" customFormat="1" ht="13.5">
      <c r="B106" s="205"/>
      <c r="C106" s="206"/>
      <c r="D106" s="207" t="s">
        <v>134</v>
      </c>
      <c r="E106" s="208" t="s">
        <v>30</v>
      </c>
      <c r="F106" s="209" t="s">
        <v>179</v>
      </c>
      <c r="G106" s="206"/>
      <c r="H106" s="210">
        <v>2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134</v>
      </c>
      <c r="AU106" s="216" t="s">
        <v>84</v>
      </c>
      <c r="AV106" s="11" t="s">
        <v>84</v>
      </c>
      <c r="AW106" s="11" t="s">
        <v>37</v>
      </c>
      <c r="AX106" s="11" t="s">
        <v>82</v>
      </c>
      <c r="AY106" s="216" t="s">
        <v>126</v>
      </c>
    </row>
    <row r="107" spans="2:65" s="1" customFormat="1" ht="31.5" customHeight="1">
      <c r="B107" s="41"/>
      <c r="C107" s="193" t="s">
        <v>180</v>
      </c>
      <c r="D107" s="193" t="s">
        <v>128</v>
      </c>
      <c r="E107" s="194" t="s">
        <v>181</v>
      </c>
      <c r="F107" s="195" t="s">
        <v>182</v>
      </c>
      <c r="G107" s="196" t="s">
        <v>147</v>
      </c>
      <c r="H107" s="197">
        <v>2</v>
      </c>
      <c r="I107" s="198"/>
      <c r="J107" s="199">
        <f>ROUND(I107*H107,2)</f>
        <v>0</v>
      </c>
      <c r="K107" s="195" t="s">
        <v>132</v>
      </c>
      <c r="L107" s="61"/>
      <c r="M107" s="200" t="s">
        <v>30</v>
      </c>
      <c r="N107" s="201" t="s">
        <v>45</v>
      </c>
      <c r="O107" s="42"/>
      <c r="P107" s="202">
        <f>O107*H107</f>
        <v>0</v>
      </c>
      <c r="Q107" s="202">
        <v>9.0000000000000006E-5</v>
      </c>
      <c r="R107" s="202">
        <f>Q107*H107</f>
        <v>1.8000000000000001E-4</v>
      </c>
      <c r="S107" s="202">
        <v>0</v>
      </c>
      <c r="T107" s="203">
        <f>S107*H107</f>
        <v>0</v>
      </c>
      <c r="AR107" s="24" t="s">
        <v>90</v>
      </c>
      <c r="AT107" s="24" t="s">
        <v>128</v>
      </c>
      <c r="AU107" s="24" t="s">
        <v>84</v>
      </c>
      <c r="AY107" s="24" t="s">
        <v>126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82</v>
      </c>
      <c r="BK107" s="204">
        <f>ROUND(I107*H107,2)</f>
        <v>0</v>
      </c>
      <c r="BL107" s="24" t="s">
        <v>90</v>
      </c>
      <c r="BM107" s="24" t="s">
        <v>183</v>
      </c>
    </row>
    <row r="108" spans="2:65" s="11" customFormat="1" ht="13.5">
      <c r="B108" s="205"/>
      <c r="C108" s="206"/>
      <c r="D108" s="207" t="s">
        <v>134</v>
      </c>
      <c r="E108" s="208" t="s">
        <v>30</v>
      </c>
      <c r="F108" s="209" t="s">
        <v>179</v>
      </c>
      <c r="G108" s="206"/>
      <c r="H108" s="210">
        <v>2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134</v>
      </c>
      <c r="AU108" s="216" t="s">
        <v>84</v>
      </c>
      <c r="AV108" s="11" t="s">
        <v>84</v>
      </c>
      <c r="AW108" s="11" t="s">
        <v>37</v>
      </c>
      <c r="AX108" s="11" t="s">
        <v>82</v>
      </c>
      <c r="AY108" s="216" t="s">
        <v>126</v>
      </c>
    </row>
    <row r="109" spans="2:65" s="1" customFormat="1" ht="22.5" customHeight="1">
      <c r="B109" s="41"/>
      <c r="C109" s="193" t="s">
        <v>184</v>
      </c>
      <c r="D109" s="193" t="s">
        <v>128</v>
      </c>
      <c r="E109" s="194" t="s">
        <v>185</v>
      </c>
      <c r="F109" s="195" t="s">
        <v>186</v>
      </c>
      <c r="G109" s="196" t="s">
        <v>147</v>
      </c>
      <c r="H109" s="197">
        <v>4</v>
      </c>
      <c r="I109" s="198"/>
      <c r="J109" s="199">
        <f>ROUND(I109*H109,2)</f>
        <v>0</v>
      </c>
      <c r="K109" s="195" t="s">
        <v>30</v>
      </c>
      <c r="L109" s="61"/>
      <c r="M109" s="200" t="s">
        <v>30</v>
      </c>
      <c r="N109" s="201" t="s">
        <v>45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90</v>
      </c>
      <c r="AT109" s="24" t="s">
        <v>128</v>
      </c>
      <c r="AU109" s="24" t="s">
        <v>84</v>
      </c>
      <c r="AY109" s="24" t="s">
        <v>126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82</v>
      </c>
      <c r="BK109" s="204">
        <f>ROUND(I109*H109,2)</f>
        <v>0</v>
      </c>
      <c r="BL109" s="24" t="s">
        <v>90</v>
      </c>
      <c r="BM109" s="24" t="s">
        <v>187</v>
      </c>
    </row>
    <row r="110" spans="2:65" s="1" customFormat="1" ht="27">
      <c r="B110" s="41"/>
      <c r="C110" s="63"/>
      <c r="D110" s="217" t="s">
        <v>188</v>
      </c>
      <c r="E110" s="63"/>
      <c r="F110" s="232" t="s">
        <v>189</v>
      </c>
      <c r="G110" s="63"/>
      <c r="H110" s="63"/>
      <c r="I110" s="163"/>
      <c r="J110" s="63"/>
      <c r="K110" s="63"/>
      <c r="L110" s="61"/>
      <c r="M110" s="233"/>
      <c r="N110" s="42"/>
      <c r="O110" s="42"/>
      <c r="P110" s="42"/>
      <c r="Q110" s="42"/>
      <c r="R110" s="42"/>
      <c r="S110" s="42"/>
      <c r="T110" s="78"/>
      <c r="AT110" s="24" t="s">
        <v>188</v>
      </c>
      <c r="AU110" s="24" t="s">
        <v>84</v>
      </c>
    </row>
    <row r="111" spans="2:65" s="11" customFormat="1" ht="13.5">
      <c r="B111" s="205"/>
      <c r="C111" s="206"/>
      <c r="D111" s="207" t="s">
        <v>134</v>
      </c>
      <c r="E111" s="208" t="s">
        <v>30</v>
      </c>
      <c r="F111" s="209" t="s">
        <v>190</v>
      </c>
      <c r="G111" s="206"/>
      <c r="H111" s="210">
        <v>4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134</v>
      </c>
      <c r="AU111" s="216" t="s">
        <v>84</v>
      </c>
      <c r="AV111" s="11" t="s">
        <v>84</v>
      </c>
      <c r="AW111" s="11" t="s">
        <v>37</v>
      </c>
      <c r="AX111" s="11" t="s">
        <v>82</v>
      </c>
      <c r="AY111" s="216" t="s">
        <v>126</v>
      </c>
    </row>
    <row r="112" spans="2:65" s="1" customFormat="1" ht="22.5" customHeight="1">
      <c r="B112" s="41"/>
      <c r="C112" s="193" t="s">
        <v>191</v>
      </c>
      <c r="D112" s="193" t="s">
        <v>128</v>
      </c>
      <c r="E112" s="194" t="s">
        <v>192</v>
      </c>
      <c r="F112" s="195" t="s">
        <v>193</v>
      </c>
      <c r="G112" s="196" t="s">
        <v>147</v>
      </c>
      <c r="H112" s="197">
        <v>4</v>
      </c>
      <c r="I112" s="198"/>
      <c r="J112" s="199">
        <f>ROUND(I112*H112,2)</f>
        <v>0</v>
      </c>
      <c r="K112" s="195" t="s">
        <v>30</v>
      </c>
      <c r="L112" s="61"/>
      <c r="M112" s="200" t="s">
        <v>30</v>
      </c>
      <c r="N112" s="201" t="s">
        <v>45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4" t="s">
        <v>90</v>
      </c>
      <c r="AT112" s="24" t="s">
        <v>128</v>
      </c>
      <c r="AU112" s="24" t="s">
        <v>84</v>
      </c>
      <c r="AY112" s="24" t="s">
        <v>126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82</v>
      </c>
      <c r="BK112" s="204">
        <f>ROUND(I112*H112,2)</f>
        <v>0</v>
      </c>
      <c r="BL112" s="24" t="s">
        <v>90</v>
      </c>
      <c r="BM112" s="24" t="s">
        <v>194</v>
      </c>
    </row>
    <row r="113" spans="2:65" s="1" customFormat="1" ht="27">
      <c r="B113" s="41"/>
      <c r="C113" s="63"/>
      <c r="D113" s="217" t="s">
        <v>188</v>
      </c>
      <c r="E113" s="63"/>
      <c r="F113" s="232" t="s">
        <v>189</v>
      </c>
      <c r="G113" s="63"/>
      <c r="H113" s="63"/>
      <c r="I113" s="163"/>
      <c r="J113" s="63"/>
      <c r="K113" s="63"/>
      <c r="L113" s="61"/>
      <c r="M113" s="233"/>
      <c r="N113" s="42"/>
      <c r="O113" s="42"/>
      <c r="P113" s="42"/>
      <c r="Q113" s="42"/>
      <c r="R113" s="42"/>
      <c r="S113" s="42"/>
      <c r="T113" s="78"/>
      <c r="AT113" s="24" t="s">
        <v>188</v>
      </c>
      <c r="AU113" s="24" t="s">
        <v>84</v>
      </c>
    </row>
    <row r="114" spans="2:65" s="11" customFormat="1" ht="13.5">
      <c r="B114" s="205"/>
      <c r="C114" s="206"/>
      <c r="D114" s="207" t="s">
        <v>134</v>
      </c>
      <c r="E114" s="208" t="s">
        <v>30</v>
      </c>
      <c r="F114" s="209" t="s">
        <v>195</v>
      </c>
      <c r="G114" s="206"/>
      <c r="H114" s="210">
        <v>4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134</v>
      </c>
      <c r="AU114" s="216" t="s">
        <v>84</v>
      </c>
      <c r="AV114" s="11" t="s">
        <v>84</v>
      </c>
      <c r="AW114" s="11" t="s">
        <v>37</v>
      </c>
      <c r="AX114" s="11" t="s">
        <v>82</v>
      </c>
      <c r="AY114" s="216" t="s">
        <v>126</v>
      </c>
    </row>
    <row r="115" spans="2:65" s="1" customFormat="1" ht="22.5" customHeight="1">
      <c r="B115" s="41"/>
      <c r="C115" s="193" t="s">
        <v>196</v>
      </c>
      <c r="D115" s="193" t="s">
        <v>128</v>
      </c>
      <c r="E115" s="194" t="s">
        <v>197</v>
      </c>
      <c r="F115" s="195" t="s">
        <v>198</v>
      </c>
      <c r="G115" s="196" t="s">
        <v>147</v>
      </c>
      <c r="H115" s="197">
        <v>32</v>
      </c>
      <c r="I115" s="198"/>
      <c r="J115" s="199">
        <f>ROUND(I115*H115,2)</f>
        <v>0</v>
      </c>
      <c r="K115" s="195" t="s">
        <v>30</v>
      </c>
      <c r="L115" s="61"/>
      <c r="M115" s="200" t="s">
        <v>30</v>
      </c>
      <c r="N115" s="201" t="s">
        <v>45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90</v>
      </c>
      <c r="AT115" s="24" t="s">
        <v>128</v>
      </c>
      <c r="AU115" s="24" t="s">
        <v>84</v>
      </c>
      <c r="AY115" s="24" t="s">
        <v>126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82</v>
      </c>
      <c r="BK115" s="204">
        <f>ROUND(I115*H115,2)</f>
        <v>0</v>
      </c>
      <c r="BL115" s="24" t="s">
        <v>90</v>
      </c>
      <c r="BM115" s="24" t="s">
        <v>199</v>
      </c>
    </row>
    <row r="116" spans="2:65" s="1" customFormat="1" ht="27">
      <c r="B116" s="41"/>
      <c r="C116" s="63"/>
      <c r="D116" s="217" t="s">
        <v>188</v>
      </c>
      <c r="E116" s="63"/>
      <c r="F116" s="232" t="s">
        <v>189</v>
      </c>
      <c r="G116" s="63"/>
      <c r="H116" s="63"/>
      <c r="I116" s="163"/>
      <c r="J116" s="63"/>
      <c r="K116" s="63"/>
      <c r="L116" s="61"/>
      <c r="M116" s="233"/>
      <c r="N116" s="42"/>
      <c r="O116" s="42"/>
      <c r="P116" s="42"/>
      <c r="Q116" s="42"/>
      <c r="R116" s="42"/>
      <c r="S116" s="42"/>
      <c r="T116" s="78"/>
      <c r="AT116" s="24" t="s">
        <v>188</v>
      </c>
      <c r="AU116" s="24" t="s">
        <v>84</v>
      </c>
    </row>
    <row r="117" spans="2:65" s="11" customFormat="1" ht="13.5">
      <c r="B117" s="205"/>
      <c r="C117" s="206"/>
      <c r="D117" s="207" t="s">
        <v>134</v>
      </c>
      <c r="E117" s="208" t="s">
        <v>30</v>
      </c>
      <c r="F117" s="209" t="s">
        <v>200</v>
      </c>
      <c r="G117" s="206"/>
      <c r="H117" s="210">
        <v>32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134</v>
      </c>
      <c r="AU117" s="216" t="s">
        <v>84</v>
      </c>
      <c r="AV117" s="11" t="s">
        <v>84</v>
      </c>
      <c r="AW117" s="11" t="s">
        <v>37</v>
      </c>
      <c r="AX117" s="11" t="s">
        <v>82</v>
      </c>
      <c r="AY117" s="216" t="s">
        <v>126</v>
      </c>
    </row>
    <row r="118" spans="2:65" s="1" customFormat="1" ht="22.5" customHeight="1">
      <c r="B118" s="41"/>
      <c r="C118" s="193" t="s">
        <v>201</v>
      </c>
      <c r="D118" s="193" t="s">
        <v>128</v>
      </c>
      <c r="E118" s="194" t="s">
        <v>202</v>
      </c>
      <c r="F118" s="195" t="s">
        <v>203</v>
      </c>
      <c r="G118" s="196" t="s">
        <v>147</v>
      </c>
      <c r="H118" s="197">
        <v>4.4000000000000004</v>
      </c>
      <c r="I118" s="198"/>
      <c r="J118" s="199">
        <f>ROUND(I118*H118,2)</f>
        <v>0</v>
      </c>
      <c r="K118" s="195" t="s">
        <v>30</v>
      </c>
      <c r="L118" s="61"/>
      <c r="M118" s="200" t="s">
        <v>30</v>
      </c>
      <c r="N118" s="201" t="s">
        <v>45</v>
      </c>
      <c r="O118" s="42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AR118" s="24" t="s">
        <v>90</v>
      </c>
      <c r="AT118" s="24" t="s">
        <v>128</v>
      </c>
      <c r="AU118" s="24" t="s">
        <v>84</v>
      </c>
      <c r="AY118" s="24" t="s">
        <v>126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82</v>
      </c>
      <c r="BK118" s="204">
        <f>ROUND(I118*H118,2)</f>
        <v>0</v>
      </c>
      <c r="BL118" s="24" t="s">
        <v>90</v>
      </c>
      <c r="BM118" s="24" t="s">
        <v>204</v>
      </c>
    </row>
    <row r="119" spans="2:65" s="1" customFormat="1" ht="27">
      <c r="B119" s="41"/>
      <c r="C119" s="63"/>
      <c r="D119" s="217" t="s">
        <v>188</v>
      </c>
      <c r="E119" s="63"/>
      <c r="F119" s="232" t="s">
        <v>189</v>
      </c>
      <c r="G119" s="63"/>
      <c r="H119" s="63"/>
      <c r="I119" s="163"/>
      <c r="J119" s="63"/>
      <c r="K119" s="63"/>
      <c r="L119" s="61"/>
      <c r="M119" s="233"/>
      <c r="N119" s="42"/>
      <c r="O119" s="42"/>
      <c r="P119" s="42"/>
      <c r="Q119" s="42"/>
      <c r="R119" s="42"/>
      <c r="S119" s="42"/>
      <c r="T119" s="78"/>
      <c r="AT119" s="24" t="s">
        <v>188</v>
      </c>
      <c r="AU119" s="24" t="s">
        <v>84</v>
      </c>
    </row>
    <row r="120" spans="2:65" s="11" customFormat="1" ht="13.5">
      <c r="B120" s="205"/>
      <c r="C120" s="206"/>
      <c r="D120" s="217" t="s">
        <v>134</v>
      </c>
      <c r="E120" s="218" t="s">
        <v>30</v>
      </c>
      <c r="F120" s="219" t="s">
        <v>205</v>
      </c>
      <c r="G120" s="206"/>
      <c r="H120" s="220">
        <v>2</v>
      </c>
      <c r="I120" s="211"/>
      <c r="J120" s="206"/>
      <c r="K120" s="206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134</v>
      </c>
      <c r="AU120" s="216" t="s">
        <v>84</v>
      </c>
      <c r="AV120" s="11" t="s">
        <v>84</v>
      </c>
      <c r="AW120" s="11" t="s">
        <v>37</v>
      </c>
      <c r="AX120" s="11" t="s">
        <v>74</v>
      </c>
      <c r="AY120" s="216" t="s">
        <v>126</v>
      </c>
    </row>
    <row r="121" spans="2:65" s="11" customFormat="1" ht="13.5">
      <c r="B121" s="205"/>
      <c r="C121" s="206"/>
      <c r="D121" s="217" t="s">
        <v>134</v>
      </c>
      <c r="E121" s="218" t="s">
        <v>30</v>
      </c>
      <c r="F121" s="219" t="s">
        <v>206</v>
      </c>
      <c r="G121" s="206"/>
      <c r="H121" s="220">
        <v>2.4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134</v>
      </c>
      <c r="AU121" s="216" t="s">
        <v>84</v>
      </c>
      <c r="AV121" s="11" t="s">
        <v>84</v>
      </c>
      <c r="AW121" s="11" t="s">
        <v>37</v>
      </c>
      <c r="AX121" s="11" t="s">
        <v>74</v>
      </c>
      <c r="AY121" s="216" t="s">
        <v>126</v>
      </c>
    </row>
    <row r="122" spans="2:65" s="12" customFormat="1" ht="13.5">
      <c r="B122" s="221"/>
      <c r="C122" s="222"/>
      <c r="D122" s="207" t="s">
        <v>134</v>
      </c>
      <c r="E122" s="223" t="s">
        <v>30</v>
      </c>
      <c r="F122" s="224" t="s">
        <v>144</v>
      </c>
      <c r="G122" s="222"/>
      <c r="H122" s="225">
        <v>4.4000000000000004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134</v>
      </c>
      <c r="AU122" s="231" t="s">
        <v>84</v>
      </c>
      <c r="AV122" s="12" t="s">
        <v>90</v>
      </c>
      <c r="AW122" s="12" t="s">
        <v>37</v>
      </c>
      <c r="AX122" s="12" t="s">
        <v>82</v>
      </c>
      <c r="AY122" s="231" t="s">
        <v>126</v>
      </c>
    </row>
    <row r="123" spans="2:65" s="1" customFormat="1" ht="44.25" customHeight="1">
      <c r="B123" s="41"/>
      <c r="C123" s="193" t="s">
        <v>207</v>
      </c>
      <c r="D123" s="193" t="s">
        <v>128</v>
      </c>
      <c r="E123" s="194" t="s">
        <v>208</v>
      </c>
      <c r="F123" s="195" t="s">
        <v>209</v>
      </c>
      <c r="G123" s="196" t="s">
        <v>131</v>
      </c>
      <c r="H123" s="197">
        <v>1680</v>
      </c>
      <c r="I123" s="198"/>
      <c r="J123" s="199">
        <f>ROUND(I123*H123,2)</f>
        <v>0</v>
      </c>
      <c r="K123" s="195" t="s">
        <v>132</v>
      </c>
      <c r="L123" s="61"/>
      <c r="M123" s="200" t="s">
        <v>30</v>
      </c>
      <c r="N123" s="201" t="s">
        <v>45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90</v>
      </c>
      <c r="AT123" s="24" t="s">
        <v>128</v>
      </c>
      <c r="AU123" s="24" t="s">
        <v>84</v>
      </c>
      <c r="AY123" s="24" t="s">
        <v>126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82</v>
      </c>
      <c r="BK123" s="204">
        <f>ROUND(I123*H123,2)</f>
        <v>0</v>
      </c>
      <c r="BL123" s="24" t="s">
        <v>90</v>
      </c>
      <c r="BM123" s="24" t="s">
        <v>210</v>
      </c>
    </row>
    <row r="124" spans="2:65" s="11" customFormat="1" ht="13.5">
      <c r="B124" s="205"/>
      <c r="C124" s="206"/>
      <c r="D124" s="207" t="s">
        <v>134</v>
      </c>
      <c r="E124" s="208" t="s">
        <v>30</v>
      </c>
      <c r="F124" s="209" t="s">
        <v>211</v>
      </c>
      <c r="G124" s="206"/>
      <c r="H124" s="210">
        <v>1680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134</v>
      </c>
      <c r="AU124" s="216" t="s">
        <v>84</v>
      </c>
      <c r="AV124" s="11" t="s">
        <v>84</v>
      </c>
      <c r="AW124" s="11" t="s">
        <v>37</v>
      </c>
      <c r="AX124" s="11" t="s">
        <v>82</v>
      </c>
      <c r="AY124" s="216" t="s">
        <v>126</v>
      </c>
    </row>
    <row r="125" spans="2:65" s="1" customFormat="1" ht="31.5" customHeight="1">
      <c r="B125" s="41"/>
      <c r="C125" s="193" t="s">
        <v>212</v>
      </c>
      <c r="D125" s="193" t="s">
        <v>128</v>
      </c>
      <c r="E125" s="194" t="s">
        <v>213</v>
      </c>
      <c r="F125" s="195" t="s">
        <v>214</v>
      </c>
      <c r="G125" s="196" t="s">
        <v>131</v>
      </c>
      <c r="H125" s="197">
        <v>1680</v>
      </c>
      <c r="I125" s="198"/>
      <c r="J125" s="199">
        <f>ROUND(I125*H125,2)</f>
        <v>0</v>
      </c>
      <c r="K125" s="195" t="s">
        <v>132</v>
      </c>
      <c r="L125" s="61"/>
      <c r="M125" s="200" t="s">
        <v>30</v>
      </c>
      <c r="N125" s="201" t="s">
        <v>45</v>
      </c>
      <c r="O125" s="42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AR125" s="24" t="s">
        <v>90</v>
      </c>
      <c r="AT125" s="24" t="s">
        <v>128</v>
      </c>
      <c r="AU125" s="24" t="s">
        <v>84</v>
      </c>
      <c r="AY125" s="24" t="s">
        <v>126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82</v>
      </c>
      <c r="BK125" s="204">
        <f>ROUND(I125*H125,2)</f>
        <v>0</v>
      </c>
      <c r="BL125" s="24" t="s">
        <v>90</v>
      </c>
      <c r="BM125" s="24" t="s">
        <v>215</v>
      </c>
    </row>
    <row r="126" spans="2:65" s="1" customFormat="1" ht="22.5" customHeight="1">
      <c r="B126" s="41"/>
      <c r="C126" s="234" t="s">
        <v>9</v>
      </c>
      <c r="D126" s="234" t="s">
        <v>216</v>
      </c>
      <c r="E126" s="235" t="s">
        <v>217</v>
      </c>
      <c r="F126" s="236" t="s">
        <v>218</v>
      </c>
      <c r="G126" s="237" t="s">
        <v>219</v>
      </c>
      <c r="H126" s="238">
        <v>25.2</v>
      </c>
      <c r="I126" s="239"/>
      <c r="J126" s="240">
        <f>ROUND(I126*H126,2)</f>
        <v>0</v>
      </c>
      <c r="K126" s="236" t="s">
        <v>132</v>
      </c>
      <c r="L126" s="241"/>
      <c r="M126" s="242" t="s">
        <v>30</v>
      </c>
      <c r="N126" s="243" t="s">
        <v>45</v>
      </c>
      <c r="O126" s="42"/>
      <c r="P126" s="202">
        <f>O126*H126</f>
        <v>0</v>
      </c>
      <c r="Q126" s="202">
        <v>1E-3</v>
      </c>
      <c r="R126" s="202">
        <f>Q126*H126</f>
        <v>2.52E-2</v>
      </c>
      <c r="S126" s="202">
        <v>0</v>
      </c>
      <c r="T126" s="203">
        <f>S126*H126</f>
        <v>0</v>
      </c>
      <c r="AR126" s="24" t="s">
        <v>169</v>
      </c>
      <c r="AT126" s="24" t="s">
        <v>216</v>
      </c>
      <c r="AU126" s="24" t="s">
        <v>84</v>
      </c>
      <c r="AY126" s="24" t="s">
        <v>126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82</v>
      </c>
      <c r="BK126" s="204">
        <f>ROUND(I126*H126,2)</f>
        <v>0</v>
      </c>
      <c r="BL126" s="24" t="s">
        <v>90</v>
      </c>
      <c r="BM126" s="24" t="s">
        <v>220</v>
      </c>
    </row>
    <row r="127" spans="2:65" s="11" customFormat="1" ht="13.5">
      <c r="B127" s="205"/>
      <c r="C127" s="206"/>
      <c r="D127" s="217" t="s">
        <v>134</v>
      </c>
      <c r="E127" s="206"/>
      <c r="F127" s="219" t="s">
        <v>221</v>
      </c>
      <c r="G127" s="206"/>
      <c r="H127" s="220">
        <v>25.2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134</v>
      </c>
      <c r="AU127" s="216" t="s">
        <v>84</v>
      </c>
      <c r="AV127" s="11" t="s">
        <v>84</v>
      </c>
      <c r="AW127" s="11" t="s">
        <v>6</v>
      </c>
      <c r="AX127" s="11" t="s">
        <v>82</v>
      </c>
      <c r="AY127" s="216" t="s">
        <v>126</v>
      </c>
    </row>
    <row r="128" spans="2:65" s="10" customFormat="1" ht="29.85" customHeight="1">
      <c r="B128" s="176"/>
      <c r="C128" s="177"/>
      <c r="D128" s="190" t="s">
        <v>73</v>
      </c>
      <c r="E128" s="191" t="s">
        <v>222</v>
      </c>
      <c r="F128" s="191" t="s">
        <v>223</v>
      </c>
      <c r="G128" s="177"/>
      <c r="H128" s="177"/>
      <c r="I128" s="180"/>
      <c r="J128" s="192">
        <f>BK128</f>
        <v>0</v>
      </c>
      <c r="K128" s="177"/>
      <c r="L128" s="182"/>
      <c r="M128" s="183"/>
      <c r="N128" s="184"/>
      <c r="O128" s="184"/>
      <c r="P128" s="185">
        <f>SUM(P129:P130)</f>
        <v>0</v>
      </c>
      <c r="Q128" s="184"/>
      <c r="R128" s="185">
        <f>SUM(R129:R130)</f>
        <v>0</v>
      </c>
      <c r="S128" s="184"/>
      <c r="T128" s="186">
        <f>SUM(T129:T130)</f>
        <v>0</v>
      </c>
      <c r="AR128" s="187" t="s">
        <v>82</v>
      </c>
      <c r="AT128" s="188" t="s">
        <v>73</v>
      </c>
      <c r="AU128" s="188" t="s">
        <v>82</v>
      </c>
      <c r="AY128" s="187" t="s">
        <v>126</v>
      </c>
      <c r="BK128" s="189">
        <f>SUM(BK129:BK130)</f>
        <v>0</v>
      </c>
    </row>
    <row r="129" spans="2:65" s="1" customFormat="1" ht="22.5" customHeight="1">
      <c r="B129" s="41"/>
      <c r="C129" s="193" t="s">
        <v>224</v>
      </c>
      <c r="D129" s="193" t="s">
        <v>128</v>
      </c>
      <c r="E129" s="194" t="s">
        <v>225</v>
      </c>
      <c r="F129" s="195" t="s">
        <v>226</v>
      </c>
      <c r="G129" s="196" t="s">
        <v>227</v>
      </c>
      <c r="H129" s="197">
        <v>25.74</v>
      </c>
      <c r="I129" s="198"/>
      <c r="J129" s="199">
        <f>ROUND(I129*H129,2)</f>
        <v>0</v>
      </c>
      <c r="K129" s="195" t="s">
        <v>132</v>
      </c>
      <c r="L129" s="61"/>
      <c r="M129" s="200" t="s">
        <v>30</v>
      </c>
      <c r="N129" s="201" t="s">
        <v>45</v>
      </c>
      <c r="O129" s="42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AR129" s="24" t="s">
        <v>90</v>
      </c>
      <c r="AT129" s="24" t="s">
        <v>128</v>
      </c>
      <c r="AU129" s="24" t="s">
        <v>84</v>
      </c>
      <c r="AY129" s="24" t="s">
        <v>126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4" t="s">
        <v>82</v>
      </c>
      <c r="BK129" s="204">
        <f>ROUND(I129*H129,2)</f>
        <v>0</v>
      </c>
      <c r="BL129" s="24" t="s">
        <v>90</v>
      </c>
      <c r="BM129" s="24" t="s">
        <v>228</v>
      </c>
    </row>
    <row r="130" spans="2:65" s="11" customFormat="1" ht="27">
      <c r="B130" s="205"/>
      <c r="C130" s="206"/>
      <c r="D130" s="217" t="s">
        <v>134</v>
      </c>
      <c r="E130" s="218" t="s">
        <v>30</v>
      </c>
      <c r="F130" s="219" t="s">
        <v>229</v>
      </c>
      <c r="G130" s="206"/>
      <c r="H130" s="220">
        <v>25.74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134</v>
      </c>
      <c r="AU130" s="216" t="s">
        <v>84</v>
      </c>
      <c r="AV130" s="11" t="s">
        <v>84</v>
      </c>
      <c r="AW130" s="11" t="s">
        <v>37</v>
      </c>
      <c r="AX130" s="11" t="s">
        <v>82</v>
      </c>
      <c r="AY130" s="216" t="s">
        <v>126</v>
      </c>
    </row>
    <row r="131" spans="2:65" s="10" customFormat="1" ht="29.85" customHeight="1">
      <c r="B131" s="176"/>
      <c r="C131" s="177"/>
      <c r="D131" s="190" t="s">
        <v>73</v>
      </c>
      <c r="E131" s="191" t="s">
        <v>230</v>
      </c>
      <c r="F131" s="191" t="s">
        <v>231</v>
      </c>
      <c r="G131" s="177"/>
      <c r="H131" s="177"/>
      <c r="I131" s="180"/>
      <c r="J131" s="192">
        <f>BK131</f>
        <v>0</v>
      </c>
      <c r="K131" s="177"/>
      <c r="L131" s="182"/>
      <c r="M131" s="183"/>
      <c r="N131" s="184"/>
      <c r="O131" s="184"/>
      <c r="P131" s="185">
        <f>P132</f>
        <v>0</v>
      </c>
      <c r="Q131" s="184"/>
      <c r="R131" s="185">
        <f>R132</f>
        <v>0</v>
      </c>
      <c r="S131" s="184"/>
      <c r="T131" s="186">
        <f>T132</f>
        <v>0</v>
      </c>
      <c r="AR131" s="187" t="s">
        <v>82</v>
      </c>
      <c r="AT131" s="188" t="s">
        <v>73</v>
      </c>
      <c r="AU131" s="188" t="s">
        <v>82</v>
      </c>
      <c r="AY131" s="187" t="s">
        <v>126</v>
      </c>
      <c r="BK131" s="189">
        <f>BK132</f>
        <v>0</v>
      </c>
    </row>
    <row r="132" spans="2:65" s="1" customFormat="1" ht="31.5" customHeight="1">
      <c r="B132" s="41"/>
      <c r="C132" s="193" t="s">
        <v>232</v>
      </c>
      <c r="D132" s="193" t="s">
        <v>128</v>
      </c>
      <c r="E132" s="194" t="s">
        <v>233</v>
      </c>
      <c r="F132" s="195" t="s">
        <v>234</v>
      </c>
      <c r="G132" s="196" t="s">
        <v>227</v>
      </c>
      <c r="H132" s="197">
        <v>2.9000000000000001E-2</v>
      </c>
      <c r="I132" s="198"/>
      <c r="J132" s="199">
        <f>ROUND(I132*H132,2)</f>
        <v>0</v>
      </c>
      <c r="K132" s="195" t="s">
        <v>132</v>
      </c>
      <c r="L132" s="61"/>
      <c r="M132" s="200" t="s">
        <v>30</v>
      </c>
      <c r="N132" s="244" t="s">
        <v>45</v>
      </c>
      <c r="O132" s="245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AR132" s="24" t="s">
        <v>90</v>
      </c>
      <c r="AT132" s="24" t="s">
        <v>128</v>
      </c>
      <c r="AU132" s="24" t="s">
        <v>84</v>
      </c>
      <c r="AY132" s="24" t="s">
        <v>126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82</v>
      </c>
      <c r="BK132" s="204">
        <f>ROUND(I132*H132,2)</f>
        <v>0</v>
      </c>
      <c r="BL132" s="24" t="s">
        <v>90</v>
      </c>
      <c r="BM132" s="24" t="s">
        <v>235</v>
      </c>
    </row>
    <row r="133" spans="2:65" s="1" customFormat="1" ht="6.95" customHeight="1">
      <c r="B133" s="56"/>
      <c r="C133" s="57"/>
      <c r="D133" s="57"/>
      <c r="E133" s="57"/>
      <c r="F133" s="57"/>
      <c r="G133" s="57"/>
      <c r="H133" s="57"/>
      <c r="I133" s="139"/>
      <c r="J133" s="57"/>
      <c r="K133" s="57"/>
      <c r="L133" s="61"/>
    </row>
  </sheetData>
  <sheetProtection algorithmName="SHA-512" hashValue="WxJ/r+qBnSRjFsVrrB/qE1x8seDEDgd7yprsO+wuMiS/DTQA989v+Cv9fC7jWBi/wib2e7OZ8D162aXwss2ZhQ==" saltValue="IMSM1q5ZJhV0Z7pDTFincQ==" spinCount="100000" sheet="1" objects="1" scenarios="1" formatCells="0" formatColumns="0" formatRows="0" sort="0" autoFilter="0"/>
  <autoFilter ref="C79:K132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96" t="s">
        <v>94</v>
      </c>
      <c r="H1" s="396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98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9" t="str">
        <f>'Rekapitulace stavby'!K6</f>
        <v>Lukavický potok, 10100958, Letohrad, 1,000 - 1,750, oprava koryta</v>
      </c>
      <c r="F7" s="390"/>
      <c r="G7" s="390"/>
      <c r="H7" s="390"/>
      <c r="I7" s="117"/>
      <c r="J7" s="29"/>
      <c r="K7" s="31"/>
    </row>
    <row r="8" spans="1:70" s="1" customFormat="1">
      <c r="B8" s="41"/>
      <c r="C8" s="42"/>
      <c r="D8" s="37" t="s">
        <v>99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1" t="s">
        <v>236</v>
      </c>
      <c r="F9" s="392"/>
      <c r="G9" s="392"/>
      <c r="H9" s="392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22. 2. 2017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48.75" customHeight="1">
      <c r="B24" s="121"/>
      <c r="C24" s="122"/>
      <c r="D24" s="122"/>
      <c r="E24" s="358" t="s">
        <v>39</v>
      </c>
      <c r="F24" s="358"/>
      <c r="G24" s="358"/>
      <c r="H24" s="358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ROUND(SUM(BE83:BE137), 2)</f>
        <v>0</v>
      </c>
      <c r="G30" s="42"/>
      <c r="H30" s="42"/>
      <c r="I30" s="131">
        <v>0.21</v>
      </c>
      <c r="J30" s="130">
        <f>ROUND(ROUND((SUM(BE83:BE137)),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ROUND(SUM(BF83:BF137), 2)</f>
        <v>0</v>
      </c>
      <c r="G31" s="42"/>
      <c r="H31" s="42"/>
      <c r="I31" s="131">
        <v>0.15</v>
      </c>
      <c r="J31" s="130">
        <f>ROUND(ROUND((SUM(BF83:BF137)),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ROUND(SUM(BG83:BG137),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ROUND(SUM(BH83:BH137),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ROUND(SUM(BI83:BI137),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101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9" t="str">
        <f>E7</f>
        <v>Lukavický potok, 10100958, Letohrad, 1,000 - 1,750, oprava koryta</v>
      </c>
      <c r="F45" s="390"/>
      <c r="G45" s="390"/>
      <c r="H45" s="390"/>
      <c r="I45" s="118"/>
      <c r="J45" s="42"/>
      <c r="K45" s="45"/>
    </row>
    <row r="46" spans="2:11" s="1" customFormat="1" ht="14.45" customHeight="1">
      <c r="B46" s="41"/>
      <c r="C46" s="37" t="s">
        <v>99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1" t="str">
        <f>E9</f>
        <v>2 - SO 02 Oprava stupňů</v>
      </c>
      <c r="F47" s="392"/>
      <c r="G47" s="392"/>
      <c r="H47" s="392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Letohrad</v>
      </c>
      <c r="G49" s="42"/>
      <c r="H49" s="42"/>
      <c r="I49" s="119" t="s">
        <v>26</v>
      </c>
      <c r="J49" s="120" t="str">
        <f>IF(J12="","",J12)</f>
        <v>22. 2. 2017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Povodí Labe,státní podnik,Víta Nejedlého 951, HK 3</v>
      </c>
      <c r="G51" s="42"/>
      <c r="H51" s="42"/>
      <c r="I51" s="119" t="s">
        <v>35</v>
      </c>
      <c r="J51" s="35" t="str">
        <f>E21</f>
        <v>Multiaqua, s.r.o.,Veverkova 1343, HK2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102</v>
      </c>
      <c r="D54" s="132"/>
      <c r="E54" s="132"/>
      <c r="F54" s="132"/>
      <c r="G54" s="132"/>
      <c r="H54" s="132"/>
      <c r="I54" s="145"/>
      <c r="J54" s="146" t="s">
        <v>103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104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105</v>
      </c>
    </row>
    <row r="57" spans="2:47" s="7" customFormat="1" ht="24.95" customHeight="1">
      <c r="B57" s="149"/>
      <c r="C57" s="150"/>
      <c r="D57" s="151" t="s">
        <v>106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107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899999999999999" customHeight="1">
      <c r="B59" s="156"/>
      <c r="C59" s="157"/>
      <c r="D59" s="158" t="s">
        <v>237</v>
      </c>
      <c r="E59" s="159"/>
      <c r="F59" s="159"/>
      <c r="G59" s="159"/>
      <c r="H59" s="159"/>
      <c r="I59" s="160"/>
      <c r="J59" s="161">
        <f>J111</f>
        <v>0</v>
      </c>
      <c r="K59" s="162"/>
    </row>
    <row r="60" spans="2:47" s="8" customFormat="1" ht="19.899999999999999" customHeight="1">
      <c r="B60" s="156"/>
      <c r="C60" s="157"/>
      <c r="D60" s="158" t="s">
        <v>238</v>
      </c>
      <c r="E60" s="159"/>
      <c r="F60" s="159"/>
      <c r="G60" s="159"/>
      <c r="H60" s="159"/>
      <c r="I60" s="160"/>
      <c r="J60" s="161">
        <f>J128</f>
        <v>0</v>
      </c>
      <c r="K60" s="162"/>
    </row>
    <row r="61" spans="2:47" s="8" customFormat="1" ht="19.899999999999999" customHeight="1">
      <c r="B61" s="156"/>
      <c r="C61" s="157"/>
      <c r="D61" s="158" t="s">
        <v>239</v>
      </c>
      <c r="E61" s="159"/>
      <c r="F61" s="159"/>
      <c r="G61" s="159"/>
      <c r="H61" s="159"/>
      <c r="I61" s="160"/>
      <c r="J61" s="161">
        <f>J131</f>
        <v>0</v>
      </c>
      <c r="K61" s="162"/>
    </row>
    <row r="62" spans="2:47" s="8" customFormat="1" ht="19.899999999999999" customHeight="1">
      <c r="B62" s="156"/>
      <c r="C62" s="157"/>
      <c r="D62" s="158" t="s">
        <v>108</v>
      </c>
      <c r="E62" s="159"/>
      <c r="F62" s="159"/>
      <c r="G62" s="159"/>
      <c r="H62" s="159"/>
      <c r="I62" s="160"/>
      <c r="J62" s="161">
        <f>J134</f>
        <v>0</v>
      </c>
      <c r="K62" s="162"/>
    </row>
    <row r="63" spans="2:47" s="8" customFormat="1" ht="19.899999999999999" customHeight="1">
      <c r="B63" s="156"/>
      <c r="C63" s="157"/>
      <c r="D63" s="158" t="s">
        <v>109</v>
      </c>
      <c r="E63" s="159"/>
      <c r="F63" s="159"/>
      <c r="G63" s="159"/>
      <c r="H63" s="159"/>
      <c r="I63" s="160"/>
      <c r="J63" s="161">
        <f>J136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110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22.5" customHeight="1">
      <c r="B73" s="41"/>
      <c r="C73" s="63"/>
      <c r="D73" s="63"/>
      <c r="E73" s="393" t="str">
        <f>E7</f>
        <v>Lukavický potok, 10100958, Letohrad, 1,000 - 1,750, oprava koryta</v>
      </c>
      <c r="F73" s="394"/>
      <c r="G73" s="394"/>
      <c r="H73" s="394"/>
      <c r="I73" s="163"/>
      <c r="J73" s="63"/>
      <c r="K73" s="63"/>
      <c r="L73" s="61"/>
    </row>
    <row r="74" spans="2:12" s="1" customFormat="1" ht="14.45" customHeight="1">
      <c r="B74" s="41"/>
      <c r="C74" s="65" t="s">
        <v>99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3.25" customHeight="1">
      <c r="B75" s="41"/>
      <c r="C75" s="63"/>
      <c r="D75" s="63"/>
      <c r="E75" s="369" t="str">
        <f>E9</f>
        <v>2 - SO 02 Oprava stupňů</v>
      </c>
      <c r="F75" s="395"/>
      <c r="G75" s="395"/>
      <c r="H75" s="395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24</v>
      </c>
      <c r="D77" s="63"/>
      <c r="E77" s="63"/>
      <c r="F77" s="164" t="str">
        <f>F12</f>
        <v>Letohrad</v>
      </c>
      <c r="G77" s="63"/>
      <c r="H77" s="63"/>
      <c r="I77" s="165" t="s">
        <v>26</v>
      </c>
      <c r="J77" s="73" t="str">
        <f>IF(J12="","",J12)</f>
        <v>22. 2. 2017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>
      <c r="B79" s="41"/>
      <c r="C79" s="65" t="s">
        <v>28</v>
      </c>
      <c r="D79" s="63"/>
      <c r="E79" s="63"/>
      <c r="F79" s="164" t="str">
        <f>E15</f>
        <v>Povodí Labe,státní podnik,Víta Nejedlého 951, HK 3</v>
      </c>
      <c r="G79" s="63"/>
      <c r="H79" s="63"/>
      <c r="I79" s="165" t="s">
        <v>35</v>
      </c>
      <c r="J79" s="164" t="str">
        <f>E21</f>
        <v>Multiaqua, s.r.o.,Veverkova 1343, HK2</v>
      </c>
      <c r="K79" s="63"/>
      <c r="L79" s="61"/>
    </row>
    <row r="80" spans="2:12" s="1" customFormat="1" ht="14.45" customHeight="1">
      <c r="B80" s="41"/>
      <c r="C80" s="65" t="s">
        <v>33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111</v>
      </c>
      <c r="D82" s="168" t="s">
        <v>59</v>
      </c>
      <c r="E82" s="168" t="s">
        <v>55</v>
      </c>
      <c r="F82" s="168" t="s">
        <v>112</v>
      </c>
      <c r="G82" s="168" t="s">
        <v>113</v>
      </c>
      <c r="H82" s="168" t="s">
        <v>114</v>
      </c>
      <c r="I82" s="169" t="s">
        <v>115</v>
      </c>
      <c r="J82" s="168" t="s">
        <v>103</v>
      </c>
      <c r="K82" s="170" t="s">
        <v>116</v>
      </c>
      <c r="L82" s="171"/>
      <c r="M82" s="81" t="s">
        <v>117</v>
      </c>
      <c r="N82" s="82" t="s">
        <v>44</v>
      </c>
      <c r="O82" s="82" t="s">
        <v>118</v>
      </c>
      <c r="P82" s="82" t="s">
        <v>119</v>
      </c>
      <c r="Q82" s="82" t="s">
        <v>120</v>
      </c>
      <c r="R82" s="82" t="s">
        <v>121</v>
      </c>
      <c r="S82" s="82" t="s">
        <v>122</v>
      </c>
      <c r="T82" s="83" t="s">
        <v>123</v>
      </c>
    </row>
    <row r="83" spans="2:65" s="1" customFormat="1" ht="29.25" customHeight="1">
      <c r="B83" s="41"/>
      <c r="C83" s="87" t="s">
        <v>104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</f>
        <v>0</v>
      </c>
      <c r="Q83" s="85"/>
      <c r="R83" s="173">
        <f>R84</f>
        <v>39.278953919999999</v>
      </c>
      <c r="S83" s="85"/>
      <c r="T83" s="174">
        <f>T84</f>
        <v>0.11499999999999999</v>
      </c>
      <c r="AT83" s="24" t="s">
        <v>73</v>
      </c>
      <c r="AU83" s="24" t="s">
        <v>105</v>
      </c>
      <c r="BK83" s="175">
        <f>BK84</f>
        <v>0</v>
      </c>
    </row>
    <row r="84" spans="2:65" s="10" customFormat="1" ht="37.35" customHeight="1">
      <c r="B84" s="176"/>
      <c r="C84" s="177"/>
      <c r="D84" s="178" t="s">
        <v>73</v>
      </c>
      <c r="E84" s="179" t="s">
        <v>124</v>
      </c>
      <c r="F84" s="179" t="s">
        <v>125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P85+P111+P128+P131+P134+P136</f>
        <v>0</v>
      </c>
      <c r="Q84" s="184"/>
      <c r="R84" s="185">
        <f>R85+R111+R128+R131+R134+R136</f>
        <v>39.278953919999999</v>
      </c>
      <c r="S84" s="184"/>
      <c r="T84" s="186">
        <f>T85+T111+T128+T131+T134+T136</f>
        <v>0.11499999999999999</v>
      </c>
      <c r="AR84" s="187" t="s">
        <v>82</v>
      </c>
      <c r="AT84" s="188" t="s">
        <v>73</v>
      </c>
      <c r="AU84" s="188" t="s">
        <v>74</v>
      </c>
      <c r="AY84" s="187" t="s">
        <v>126</v>
      </c>
      <c r="BK84" s="189">
        <f>BK85+BK111+BK128+BK131+BK134+BK136</f>
        <v>0</v>
      </c>
    </row>
    <row r="85" spans="2:65" s="10" customFormat="1" ht="19.899999999999999" customHeight="1">
      <c r="B85" s="176"/>
      <c r="C85" s="177"/>
      <c r="D85" s="190" t="s">
        <v>73</v>
      </c>
      <c r="E85" s="191" t="s">
        <v>82</v>
      </c>
      <c r="F85" s="191" t="s">
        <v>127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SUM(P86:P110)</f>
        <v>0</v>
      </c>
      <c r="Q85" s="184"/>
      <c r="R85" s="185">
        <f>SUM(R86:R110)</f>
        <v>5.6582400000000002</v>
      </c>
      <c r="S85" s="184"/>
      <c r="T85" s="186">
        <f>SUM(T86:T110)</f>
        <v>0</v>
      </c>
      <c r="AR85" s="187" t="s">
        <v>82</v>
      </c>
      <c r="AT85" s="188" t="s">
        <v>73</v>
      </c>
      <c r="AU85" s="188" t="s">
        <v>82</v>
      </c>
      <c r="AY85" s="187" t="s">
        <v>126</v>
      </c>
      <c r="BK85" s="189">
        <f>SUM(BK86:BK110)</f>
        <v>0</v>
      </c>
    </row>
    <row r="86" spans="2:65" s="1" customFormat="1" ht="31.5" customHeight="1">
      <c r="B86" s="41"/>
      <c r="C86" s="193" t="s">
        <v>82</v>
      </c>
      <c r="D86" s="193" t="s">
        <v>128</v>
      </c>
      <c r="E86" s="194" t="s">
        <v>240</v>
      </c>
      <c r="F86" s="195" t="s">
        <v>241</v>
      </c>
      <c r="G86" s="196" t="s">
        <v>138</v>
      </c>
      <c r="H86" s="197">
        <v>13.86</v>
      </c>
      <c r="I86" s="198"/>
      <c r="J86" s="199">
        <f>ROUND(I86*H86,2)</f>
        <v>0</v>
      </c>
      <c r="K86" s="195" t="s">
        <v>132</v>
      </c>
      <c r="L86" s="61"/>
      <c r="M86" s="200" t="s">
        <v>30</v>
      </c>
      <c r="N86" s="201" t="s">
        <v>45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90</v>
      </c>
      <c r="AT86" s="24" t="s">
        <v>128</v>
      </c>
      <c r="AU86" s="24" t="s">
        <v>84</v>
      </c>
      <c r="AY86" s="24" t="s">
        <v>126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82</v>
      </c>
      <c r="BK86" s="204">
        <f>ROUND(I86*H86,2)</f>
        <v>0</v>
      </c>
      <c r="BL86" s="24" t="s">
        <v>90</v>
      </c>
      <c r="BM86" s="24" t="s">
        <v>242</v>
      </c>
    </row>
    <row r="87" spans="2:65" s="11" customFormat="1" ht="13.5">
      <c r="B87" s="205"/>
      <c r="C87" s="206"/>
      <c r="D87" s="217" t="s">
        <v>134</v>
      </c>
      <c r="E87" s="218" t="s">
        <v>30</v>
      </c>
      <c r="F87" s="219" t="s">
        <v>243</v>
      </c>
      <c r="G87" s="206"/>
      <c r="H87" s="220">
        <v>6.6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134</v>
      </c>
      <c r="AU87" s="216" t="s">
        <v>84</v>
      </c>
      <c r="AV87" s="11" t="s">
        <v>84</v>
      </c>
      <c r="AW87" s="11" t="s">
        <v>37</v>
      </c>
      <c r="AX87" s="11" t="s">
        <v>74</v>
      </c>
      <c r="AY87" s="216" t="s">
        <v>126</v>
      </c>
    </row>
    <row r="88" spans="2:65" s="11" customFormat="1" ht="13.5">
      <c r="B88" s="205"/>
      <c r="C88" s="206"/>
      <c r="D88" s="217" t="s">
        <v>134</v>
      </c>
      <c r="E88" s="218" t="s">
        <v>30</v>
      </c>
      <c r="F88" s="219" t="s">
        <v>244</v>
      </c>
      <c r="G88" s="206"/>
      <c r="H88" s="220">
        <v>7.26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134</v>
      </c>
      <c r="AU88" s="216" t="s">
        <v>84</v>
      </c>
      <c r="AV88" s="11" t="s">
        <v>84</v>
      </c>
      <c r="AW88" s="11" t="s">
        <v>37</v>
      </c>
      <c r="AX88" s="11" t="s">
        <v>74</v>
      </c>
      <c r="AY88" s="216" t="s">
        <v>126</v>
      </c>
    </row>
    <row r="89" spans="2:65" s="12" customFormat="1" ht="13.5">
      <c r="B89" s="221"/>
      <c r="C89" s="222"/>
      <c r="D89" s="207" t="s">
        <v>134</v>
      </c>
      <c r="E89" s="223" t="s">
        <v>30</v>
      </c>
      <c r="F89" s="224" t="s">
        <v>144</v>
      </c>
      <c r="G89" s="222"/>
      <c r="H89" s="225">
        <v>13.86</v>
      </c>
      <c r="I89" s="226"/>
      <c r="J89" s="222"/>
      <c r="K89" s="222"/>
      <c r="L89" s="227"/>
      <c r="M89" s="228"/>
      <c r="N89" s="229"/>
      <c r="O89" s="229"/>
      <c r="P89" s="229"/>
      <c r="Q89" s="229"/>
      <c r="R89" s="229"/>
      <c r="S89" s="229"/>
      <c r="T89" s="230"/>
      <c r="AT89" s="231" t="s">
        <v>134</v>
      </c>
      <c r="AU89" s="231" t="s">
        <v>84</v>
      </c>
      <c r="AV89" s="12" t="s">
        <v>90</v>
      </c>
      <c r="AW89" s="12" t="s">
        <v>37</v>
      </c>
      <c r="AX89" s="12" t="s">
        <v>82</v>
      </c>
      <c r="AY89" s="231" t="s">
        <v>126</v>
      </c>
    </row>
    <row r="90" spans="2:65" s="1" customFormat="1" ht="31.5" customHeight="1">
      <c r="B90" s="41"/>
      <c r="C90" s="193" t="s">
        <v>84</v>
      </c>
      <c r="D90" s="193" t="s">
        <v>128</v>
      </c>
      <c r="E90" s="194" t="s">
        <v>245</v>
      </c>
      <c r="F90" s="195" t="s">
        <v>246</v>
      </c>
      <c r="G90" s="196" t="s">
        <v>138</v>
      </c>
      <c r="H90" s="197">
        <v>13.86</v>
      </c>
      <c r="I90" s="198"/>
      <c r="J90" s="199">
        <f>ROUND(I90*H90,2)</f>
        <v>0</v>
      </c>
      <c r="K90" s="195" t="s">
        <v>132</v>
      </c>
      <c r="L90" s="61"/>
      <c r="M90" s="200" t="s">
        <v>30</v>
      </c>
      <c r="N90" s="201" t="s">
        <v>45</v>
      </c>
      <c r="O90" s="42"/>
      <c r="P90" s="202">
        <f>O90*H90</f>
        <v>0</v>
      </c>
      <c r="Q90" s="202">
        <v>0.4</v>
      </c>
      <c r="R90" s="202">
        <f>Q90*H90</f>
        <v>5.5440000000000005</v>
      </c>
      <c r="S90" s="202">
        <v>0</v>
      </c>
      <c r="T90" s="203">
        <f>S90*H90</f>
        <v>0</v>
      </c>
      <c r="AR90" s="24" t="s">
        <v>90</v>
      </c>
      <c r="AT90" s="24" t="s">
        <v>128</v>
      </c>
      <c r="AU90" s="24" t="s">
        <v>84</v>
      </c>
      <c r="AY90" s="24" t="s">
        <v>126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82</v>
      </c>
      <c r="BK90" s="204">
        <f>ROUND(I90*H90,2)</f>
        <v>0</v>
      </c>
      <c r="BL90" s="24" t="s">
        <v>90</v>
      </c>
      <c r="BM90" s="24" t="s">
        <v>247</v>
      </c>
    </row>
    <row r="91" spans="2:65" s="11" customFormat="1" ht="13.5">
      <c r="B91" s="205"/>
      <c r="C91" s="206"/>
      <c r="D91" s="217" t="s">
        <v>134</v>
      </c>
      <c r="E91" s="218" t="s">
        <v>30</v>
      </c>
      <c r="F91" s="219" t="s">
        <v>248</v>
      </c>
      <c r="G91" s="206"/>
      <c r="H91" s="220">
        <v>6.6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134</v>
      </c>
      <c r="AU91" s="216" t="s">
        <v>84</v>
      </c>
      <c r="AV91" s="11" t="s">
        <v>84</v>
      </c>
      <c r="AW91" s="11" t="s">
        <v>37</v>
      </c>
      <c r="AX91" s="11" t="s">
        <v>74</v>
      </c>
      <c r="AY91" s="216" t="s">
        <v>126</v>
      </c>
    </row>
    <row r="92" spans="2:65" s="11" customFormat="1" ht="13.5">
      <c r="B92" s="205"/>
      <c r="C92" s="206"/>
      <c r="D92" s="217" t="s">
        <v>134</v>
      </c>
      <c r="E92" s="218" t="s">
        <v>30</v>
      </c>
      <c r="F92" s="219" t="s">
        <v>249</v>
      </c>
      <c r="G92" s="206"/>
      <c r="H92" s="220">
        <v>7.26</v>
      </c>
      <c r="I92" s="211"/>
      <c r="J92" s="206"/>
      <c r="K92" s="206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134</v>
      </c>
      <c r="AU92" s="216" t="s">
        <v>84</v>
      </c>
      <c r="AV92" s="11" t="s">
        <v>84</v>
      </c>
      <c r="AW92" s="11" t="s">
        <v>37</v>
      </c>
      <c r="AX92" s="11" t="s">
        <v>74</v>
      </c>
      <c r="AY92" s="216" t="s">
        <v>126</v>
      </c>
    </row>
    <row r="93" spans="2:65" s="12" customFormat="1" ht="13.5">
      <c r="B93" s="221"/>
      <c r="C93" s="222"/>
      <c r="D93" s="207" t="s">
        <v>134</v>
      </c>
      <c r="E93" s="223" t="s">
        <v>30</v>
      </c>
      <c r="F93" s="224" t="s">
        <v>144</v>
      </c>
      <c r="G93" s="222"/>
      <c r="H93" s="225">
        <v>13.86</v>
      </c>
      <c r="I93" s="226"/>
      <c r="J93" s="222"/>
      <c r="K93" s="222"/>
      <c r="L93" s="227"/>
      <c r="M93" s="228"/>
      <c r="N93" s="229"/>
      <c r="O93" s="229"/>
      <c r="P93" s="229"/>
      <c r="Q93" s="229"/>
      <c r="R93" s="229"/>
      <c r="S93" s="229"/>
      <c r="T93" s="230"/>
      <c r="AT93" s="231" t="s">
        <v>134</v>
      </c>
      <c r="AU93" s="231" t="s">
        <v>84</v>
      </c>
      <c r="AV93" s="12" t="s">
        <v>90</v>
      </c>
      <c r="AW93" s="12" t="s">
        <v>37</v>
      </c>
      <c r="AX93" s="12" t="s">
        <v>82</v>
      </c>
      <c r="AY93" s="231" t="s">
        <v>126</v>
      </c>
    </row>
    <row r="94" spans="2:65" s="1" customFormat="1" ht="31.5" customHeight="1">
      <c r="B94" s="41"/>
      <c r="C94" s="193" t="s">
        <v>87</v>
      </c>
      <c r="D94" s="193" t="s">
        <v>128</v>
      </c>
      <c r="E94" s="194" t="s">
        <v>250</v>
      </c>
      <c r="F94" s="195" t="s">
        <v>251</v>
      </c>
      <c r="G94" s="196" t="s">
        <v>138</v>
      </c>
      <c r="H94" s="197">
        <v>13.86</v>
      </c>
      <c r="I94" s="198"/>
      <c r="J94" s="199">
        <f>ROUND(I94*H94,2)</f>
        <v>0</v>
      </c>
      <c r="K94" s="195" t="s">
        <v>132</v>
      </c>
      <c r="L94" s="61"/>
      <c r="M94" s="200" t="s">
        <v>30</v>
      </c>
      <c r="N94" s="201" t="s">
        <v>45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90</v>
      </c>
      <c r="AT94" s="24" t="s">
        <v>128</v>
      </c>
      <c r="AU94" s="24" t="s">
        <v>84</v>
      </c>
      <c r="AY94" s="24" t="s">
        <v>126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82</v>
      </c>
      <c r="BK94" s="204">
        <f>ROUND(I94*H94,2)</f>
        <v>0</v>
      </c>
      <c r="BL94" s="24" t="s">
        <v>90</v>
      </c>
      <c r="BM94" s="24" t="s">
        <v>252</v>
      </c>
    </row>
    <row r="95" spans="2:65" s="11" customFormat="1" ht="13.5">
      <c r="B95" s="205"/>
      <c r="C95" s="206"/>
      <c r="D95" s="217" t="s">
        <v>134</v>
      </c>
      <c r="E95" s="218" t="s">
        <v>30</v>
      </c>
      <c r="F95" s="219" t="s">
        <v>253</v>
      </c>
      <c r="G95" s="206"/>
      <c r="H95" s="220">
        <v>6.6</v>
      </c>
      <c r="I95" s="211"/>
      <c r="J95" s="206"/>
      <c r="K95" s="206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134</v>
      </c>
      <c r="AU95" s="216" t="s">
        <v>84</v>
      </c>
      <c r="AV95" s="11" t="s">
        <v>84</v>
      </c>
      <c r="AW95" s="11" t="s">
        <v>37</v>
      </c>
      <c r="AX95" s="11" t="s">
        <v>74</v>
      </c>
      <c r="AY95" s="216" t="s">
        <v>126</v>
      </c>
    </row>
    <row r="96" spans="2:65" s="11" customFormat="1" ht="13.5">
      <c r="B96" s="205"/>
      <c r="C96" s="206"/>
      <c r="D96" s="217" t="s">
        <v>134</v>
      </c>
      <c r="E96" s="218" t="s">
        <v>30</v>
      </c>
      <c r="F96" s="219" t="s">
        <v>254</v>
      </c>
      <c r="G96" s="206"/>
      <c r="H96" s="220">
        <v>7.26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134</v>
      </c>
      <c r="AU96" s="216" t="s">
        <v>84</v>
      </c>
      <c r="AV96" s="11" t="s">
        <v>84</v>
      </c>
      <c r="AW96" s="11" t="s">
        <v>37</v>
      </c>
      <c r="AX96" s="11" t="s">
        <v>74</v>
      </c>
      <c r="AY96" s="216" t="s">
        <v>126</v>
      </c>
    </row>
    <row r="97" spans="2:65" s="12" customFormat="1" ht="13.5">
      <c r="B97" s="221"/>
      <c r="C97" s="222"/>
      <c r="D97" s="207" t="s">
        <v>134</v>
      </c>
      <c r="E97" s="223" t="s">
        <v>30</v>
      </c>
      <c r="F97" s="224" t="s">
        <v>144</v>
      </c>
      <c r="G97" s="222"/>
      <c r="H97" s="225">
        <v>13.86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134</v>
      </c>
      <c r="AU97" s="231" t="s">
        <v>84</v>
      </c>
      <c r="AV97" s="12" t="s">
        <v>90</v>
      </c>
      <c r="AW97" s="12" t="s">
        <v>37</v>
      </c>
      <c r="AX97" s="12" t="s">
        <v>82</v>
      </c>
      <c r="AY97" s="231" t="s">
        <v>126</v>
      </c>
    </row>
    <row r="98" spans="2:65" s="1" customFormat="1" ht="31.5" customHeight="1">
      <c r="B98" s="41"/>
      <c r="C98" s="193" t="s">
        <v>90</v>
      </c>
      <c r="D98" s="193" t="s">
        <v>128</v>
      </c>
      <c r="E98" s="194" t="s">
        <v>255</v>
      </c>
      <c r="F98" s="195" t="s">
        <v>256</v>
      </c>
      <c r="G98" s="196" t="s">
        <v>138</v>
      </c>
      <c r="H98" s="197">
        <v>13.86</v>
      </c>
      <c r="I98" s="198"/>
      <c r="J98" s="199">
        <f>ROUND(I98*H98,2)</f>
        <v>0</v>
      </c>
      <c r="K98" s="195" t="s">
        <v>132</v>
      </c>
      <c r="L98" s="61"/>
      <c r="M98" s="200" t="s">
        <v>30</v>
      </c>
      <c r="N98" s="201" t="s">
        <v>45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90</v>
      </c>
      <c r="AT98" s="24" t="s">
        <v>128</v>
      </c>
      <c r="AU98" s="24" t="s">
        <v>84</v>
      </c>
      <c r="AY98" s="24" t="s">
        <v>126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82</v>
      </c>
      <c r="BK98" s="204">
        <f>ROUND(I98*H98,2)</f>
        <v>0</v>
      </c>
      <c r="BL98" s="24" t="s">
        <v>90</v>
      </c>
      <c r="BM98" s="24" t="s">
        <v>257</v>
      </c>
    </row>
    <row r="99" spans="2:65" s="11" customFormat="1" ht="13.5">
      <c r="B99" s="205"/>
      <c r="C99" s="206"/>
      <c r="D99" s="217" t="s">
        <v>134</v>
      </c>
      <c r="E99" s="218" t="s">
        <v>30</v>
      </c>
      <c r="F99" s="219" t="s">
        <v>248</v>
      </c>
      <c r="G99" s="206"/>
      <c r="H99" s="220">
        <v>6.6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134</v>
      </c>
      <c r="AU99" s="216" t="s">
        <v>84</v>
      </c>
      <c r="AV99" s="11" t="s">
        <v>84</v>
      </c>
      <c r="AW99" s="11" t="s">
        <v>37</v>
      </c>
      <c r="AX99" s="11" t="s">
        <v>74</v>
      </c>
      <c r="AY99" s="216" t="s">
        <v>126</v>
      </c>
    </row>
    <row r="100" spans="2:65" s="11" customFormat="1" ht="13.5">
      <c r="B100" s="205"/>
      <c r="C100" s="206"/>
      <c r="D100" s="217" t="s">
        <v>134</v>
      </c>
      <c r="E100" s="218" t="s">
        <v>30</v>
      </c>
      <c r="F100" s="219" t="s">
        <v>258</v>
      </c>
      <c r="G100" s="206"/>
      <c r="H100" s="220">
        <v>7.26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134</v>
      </c>
      <c r="AU100" s="216" t="s">
        <v>84</v>
      </c>
      <c r="AV100" s="11" t="s">
        <v>84</v>
      </c>
      <c r="AW100" s="11" t="s">
        <v>37</v>
      </c>
      <c r="AX100" s="11" t="s">
        <v>74</v>
      </c>
      <c r="AY100" s="216" t="s">
        <v>126</v>
      </c>
    </row>
    <row r="101" spans="2:65" s="12" customFormat="1" ht="13.5">
      <c r="B101" s="221"/>
      <c r="C101" s="222"/>
      <c r="D101" s="207" t="s">
        <v>134</v>
      </c>
      <c r="E101" s="223" t="s">
        <v>30</v>
      </c>
      <c r="F101" s="224" t="s">
        <v>144</v>
      </c>
      <c r="G101" s="222"/>
      <c r="H101" s="225">
        <v>13.86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134</v>
      </c>
      <c r="AU101" s="231" t="s">
        <v>84</v>
      </c>
      <c r="AV101" s="12" t="s">
        <v>90</v>
      </c>
      <c r="AW101" s="12" t="s">
        <v>37</v>
      </c>
      <c r="AX101" s="12" t="s">
        <v>82</v>
      </c>
      <c r="AY101" s="231" t="s">
        <v>126</v>
      </c>
    </row>
    <row r="102" spans="2:65" s="1" customFormat="1" ht="22.5" customHeight="1">
      <c r="B102" s="41"/>
      <c r="C102" s="193" t="s">
        <v>154</v>
      </c>
      <c r="D102" s="193" t="s">
        <v>128</v>
      </c>
      <c r="E102" s="194" t="s">
        <v>259</v>
      </c>
      <c r="F102" s="195" t="s">
        <v>260</v>
      </c>
      <c r="G102" s="196" t="s">
        <v>261</v>
      </c>
      <c r="H102" s="197">
        <v>12</v>
      </c>
      <c r="I102" s="198"/>
      <c r="J102" s="199">
        <f>ROUND(I102*H102,2)</f>
        <v>0</v>
      </c>
      <c r="K102" s="195" t="s">
        <v>30</v>
      </c>
      <c r="L102" s="61"/>
      <c r="M102" s="200" t="s">
        <v>30</v>
      </c>
      <c r="N102" s="201" t="s">
        <v>45</v>
      </c>
      <c r="O102" s="42"/>
      <c r="P102" s="202">
        <f>O102*H102</f>
        <v>0</v>
      </c>
      <c r="Q102" s="202">
        <v>9.5200000000000007E-3</v>
      </c>
      <c r="R102" s="202">
        <f>Q102*H102</f>
        <v>0.11424000000000001</v>
      </c>
      <c r="S102" s="202">
        <v>0</v>
      </c>
      <c r="T102" s="203">
        <f>S102*H102</f>
        <v>0</v>
      </c>
      <c r="AR102" s="24" t="s">
        <v>90</v>
      </c>
      <c r="AT102" s="24" t="s">
        <v>128</v>
      </c>
      <c r="AU102" s="24" t="s">
        <v>84</v>
      </c>
      <c r="AY102" s="24" t="s">
        <v>126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82</v>
      </c>
      <c r="BK102" s="204">
        <f>ROUND(I102*H102,2)</f>
        <v>0</v>
      </c>
      <c r="BL102" s="24" t="s">
        <v>90</v>
      </c>
      <c r="BM102" s="24" t="s">
        <v>262</v>
      </c>
    </row>
    <row r="103" spans="2:65" s="1" customFormat="1" ht="27">
      <c r="B103" s="41"/>
      <c r="C103" s="63"/>
      <c r="D103" s="217" t="s">
        <v>188</v>
      </c>
      <c r="E103" s="63"/>
      <c r="F103" s="232" t="s">
        <v>263</v>
      </c>
      <c r="G103" s="63"/>
      <c r="H103" s="63"/>
      <c r="I103" s="163"/>
      <c r="J103" s="63"/>
      <c r="K103" s="63"/>
      <c r="L103" s="61"/>
      <c r="M103" s="233"/>
      <c r="N103" s="42"/>
      <c r="O103" s="42"/>
      <c r="P103" s="42"/>
      <c r="Q103" s="42"/>
      <c r="R103" s="42"/>
      <c r="S103" s="42"/>
      <c r="T103" s="78"/>
      <c r="AT103" s="24" t="s">
        <v>188</v>
      </c>
      <c r="AU103" s="24" t="s">
        <v>84</v>
      </c>
    </row>
    <row r="104" spans="2:65" s="11" customFormat="1" ht="13.5">
      <c r="B104" s="205"/>
      <c r="C104" s="206"/>
      <c r="D104" s="207" t="s">
        <v>134</v>
      </c>
      <c r="E104" s="208" t="s">
        <v>30</v>
      </c>
      <c r="F104" s="209" t="s">
        <v>264</v>
      </c>
      <c r="G104" s="206"/>
      <c r="H104" s="210">
        <v>12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134</v>
      </c>
      <c r="AU104" s="216" t="s">
        <v>84</v>
      </c>
      <c r="AV104" s="11" t="s">
        <v>84</v>
      </c>
      <c r="AW104" s="11" t="s">
        <v>37</v>
      </c>
      <c r="AX104" s="11" t="s">
        <v>82</v>
      </c>
      <c r="AY104" s="216" t="s">
        <v>126</v>
      </c>
    </row>
    <row r="105" spans="2:65" s="1" customFormat="1" ht="31.5" customHeight="1">
      <c r="B105" s="41"/>
      <c r="C105" s="193" t="s">
        <v>164</v>
      </c>
      <c r="D105" s="193" t="s">
        <v>128</v>
      </c>
      <c r="E105" s="194" t="s">
        <v>265</v>
      </c>
      <c r="F105" s="195" t="s">
        <v>266</v>
      </c>
      <c r="G105" s="196" t="s">
        <v>138</v>
      </c>
      <c r="H105" s="197">
        <v>2.5</v>
      </c>
      <c r="I105" s="198"/>
      <c r="J105" s="199">
        <f>ROUND(I105*H105,2)</f>
        <v>0</v>
      </c>
      <c r="K105" s="195" t="s">
        <v>132</v>
      </c>
      <c r="L105" s="61"/>
      <c r="M105" s="200" t="s">
        <v>30</v>
      </c>
      <c r="N105" s="201" t="s">
        <v>45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90</v>
      </c>
      <c r="AT105" s="24" t="s">
        <v>128</v>
      </c>
      <c r="AU105" s="24" t="s">
        <v>84</v>
      </c>
      <c r="AY105" s="24" t="s">
        <v>126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82</v>
      </c>
      <c r="BK105" s="204">
        <f>ROUND(I105*H105,2)</f>
        <v>0</v>
      </c>
      <c r="BL105" s="24" t="s">
        <v>90</v>
      </c>
      <c r="BM105" s="24" t="s">
        <v>267</v>
      </c>
    </row>
    <row r="106" spans="2:65" s="11" customFormat="1" ht="13.5">
      <c r="B106" s="205"/>
      <c r="C106" s="206"/>
      <c r="D106" s="207" t="s">
        <v>134</v>
      </c>
      <c r="E106" s="208" t="s">
        <v>30</v>
      </c>
      <c r="F106" s="209" t="s">
        <v>268</v>
      </c>
      <c r="G106" s="206"/>
      <c r="H106" s="210">
        <v>2.5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134</v>
      </c>
      <c r="AU106" s="216" t="s">
        <v>84</v>
      </c>
      <c r="AV106" s="11" t="s">
        <v>84</v>
      </c>
      <c r="AW106" s="11" t="s">
        <v>37</v>
      </c>
      <c r="AX106" s="11" t="s">
        <v>82</v>
      </c>
      <c r="AY106" s="216" t="s">
        <v>126</v>
      </c>
    </row>
    <row r="107" spans="2:65" s="1" customFormat="1" ht="31.5" customHeight="1">
      <c r="B107" s="41"/>
      <c r="C107" s="193" t="s">
        <v>169</v>
      </c>
      <c r="D107" s="193" t="s">
        <v>128</v>
      </c>
      <c r="E107" s="194" t="s">
        <v>269</v>
      </c>
      <c r="F107" s="195" t="s">
        <v>270</v>
      </c>
      <c r="G107" s="196" t="s">
        <v>138</v>
      </c>
      <c r="H107" s="197">
        <v>0.75</v>
      </c>
      <c r="I107" s="198"/>
      <c r="J107" s="199">
        <f>ROUND(I107*H107,2)</f>
        <v>0</v>
      </c>
      <c r="K107" s="195" t="s">
        <v>132</v>
      </c>
      <c r="L107" s="61"/>
      <c r="M107" s="200" t="s">
        <v>30</v>
      </c>
      <c r="N107" s="201" t="s">
        <v>45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90</v>
      </c>
      <c r="AT107" s="24" t="s">
        <v>128</v>
      </c>
      <c r="AU107" s="24" t="s">
        <v>84</v>
      </c>
      <c r="AY107" s="24" t="s">
        <v>126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82</v>
      </c>
      <c r="BK107" s="204">
        <f>ROUND(I107*H107,2)</f>
        <v>0</v>
      </c>
      <c r="BL107" s="24" t="s">
        <v>90</v>
      </c>
      <c r="BM107" s="24" t="s">
        <v>271</v>
      </c>
    </row>
    <row r="108" spans="2:65" s="11" customFormat="1" ht="13.5">
      <c r="B108" s="205"/>
      <c r="C108" s="206"/>
      <c r="D108" s="207" t="s">
        <v>134</v>
      </c>
      <c r="E108" s="208" t="s">
        <v>30</v>
      </c>
      <c r="F108" s="209" t="s">
        <v>272</v>
      </c>
      <c r="G108" s="206"/>
      <c r="H108" s="210">
        <v>0.75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134</v>
      </c>
      <c r="AU108" s="216" t="s">
        <v>84</v>
      </c>
      <c r="AV108" s="11" t="s">
        <v>84</v>
      </c>
      <c r="AW108" s="11" t="s">
        <v>37</v>
      </c>
      <c r="AX108" s="11" t="s">
        <v>82</v>
      </c>
      <c r="AY108" s="216" t="s">
        <v>126</v>
      </c>
    </row>
    <row r="109" spans="2:65" s="1" customFormat="1" ht="44.25" customHeight="1">
      <c r="B109" s="41"/>
      <c r="C109" s="193" t="s">
        <v>175</v>
      </c>
      <c r="D109" s="193" t="s">
        <v>128</v>
      </c>
      <c r="E109" s="194" t="s">
        <v>273</v>
      </c>
      <c r="F109" s="195" t="s">
        <v>274</v>
      </c>
      <c r="G109" s="196" t="s">
        <v>138</v>
      </c>
      <c r="H109" s="197">
        <v>2.5</v>
      </c>
      <c r="I109" s="198"/>
      <c r="J109" s="199">
        <f>ROUND(I109*H109,2)</f>
        <v>0</v>
      </c>
      <c r="K109" s="195" t="s">
        <v>132</v>
      </c>
      <c r="L109" s="61"/>
      <c r="M109" s="200" t="s">
        <v>30</v>
      </c>
      <c r="N109" s="201" t="s">
        <v>45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90</v>
      </c>
      <c r="AT109" s="24" t="s">
        <v>128</v>
      </c>
      <c r="AU109" s="24" t="s">
        <v>84</v>
      </c>
      <c r="AY109" s="24" t="s">
        <v>126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82</v>
      </c>
      <c r="BK109" s="204">
        <f>ROUND(I109*H109,2)</f>
        <v>0</v>
      </c>
      <c r="BL109" s="24" t="s">
        <v>90</v>
      </c>
      <c r="BM109" s="24" t="s">
        <v>275</v>
      </c>
    </row>
    <row r="110" spans="2:65" s="11" customFormat="1" ht="13.5">
      <c r="B110" s="205"/>
      <c r="C110" s="206"/>
      <c r="D110" s="217" t="s">
        <v>134</v>
      </c>
      <c r="E110" s="218" t="s">
        <v>30</v>
      </c>
      <c r="F110" s="219" t="s">
        <v>276</v>
      </c>
      <c r="G110" s="206"/>
      <c r="H110" s="220">
        <v>2.5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134</v>
      </c>
      <c r="AU110" s="216" t="s">
        <v>84</v>
      </c>
      <c r="AV110" s="11" t="s">
        <v>84</v>
      </c>
      <c r="AW110" s="11" t="s">
        <v>37</v>
      </c>
      <c r="AX110" s="11" t="s">
        <v>82</v>
      </c>
      <c r="AY110" s="216" t="s">
        <v>126</v>
      </c>
    </row>
    <row r="111" spans="2:65" s="10" customFormat="1" ht="29.85" customHeight="1">
      <c r="B111" s="176"/>
      <c r="C111" s="177"/>
      <c r="D111" s="190" t="s">
        <v>73</v>
      </c>
      <c r="E111" s="191" t="s">
        <v>90</v>
      </c>
      <c r="F111" s="191" t="s">
        <v>277</v>
      </c>
      <c r="G111" s="177"/>
      <c r="H111" s="177"/>
      <c r="I111" s="180"/>
      <c r="J111" s="192">
        <f>BK111</f>
        <v>0</v>
      </c>
      <c r="K111" s="177"/>
      <c r="L111" s="182"/>
      <c r="M111" s="183"/>
      <c r="N111" s="184"/>
      <c r="O111" s="184"/>
      <c r="P111" s="185">
        <f>SUM(P112:P127)</f>
        <v>0</v>
      </c>
      <c r="Q111" s="184"/>
      <c r="R111" s="185">
        <f>SUM(R112:R127)</f>
        <v>33.500713920000003</v>
      </c>
      <c r="S111" s="184"/>
      <c r="T111" s="186">
        <f>SUM(T112:T127)</f>
        <v>0</v>
      </c>
      <c r="AR111" s="187" t="s">
        <v>82</v>
      </c>
      <c r="AT111" s="188" t="s">
        <v>73</v>
      </c>
      <c r="AU111" s="188" t="s">
        <v>82</v>
      </c>
      <c r="AY111" s="187" t="s">
        <v>126</v>
      </c>
      <c r="BK111" s="189">
        <f>SUM(BK112:BK127)</f>
        <v>0</v>
      </c>
    </row>
    <row r="112" spans="2:65" s="1" customFormat="1" ht="31.5" customHeight="1">
      <c r="B112" s="41"/>
      <c r="C112" s="193" t="s">
        <v>184</v>
      </c>
      <c r="D112" s="193" t="s">
        <v>128</v>
      </c>
      <c r="E112" s="194" t="s">
        <v>278</v>
      </c>
      <c r="F112" s="195" t="s">
        <v>279</v>
      </c>
      <c r="G112" s="196" t="s">
        <v>138</v>
      </c>
      <c r="H112" s="197">
        <v>2.5</v>
      </c>
      <c r="I112" s="198"/>
      <c r="J112" s="199">
        <f>ROUND(I112*H112,2)</f>
        <v>0</v>
      </c>
      <c r="K112" s="195" t="s">
        <v>132</v>
      </c>
      <c r="L112" s="61"/>
      <c r="M112" s="200" t="s">
        <v>30</v>
      </c>
      <c r="N112" s="201" t="s">
        <v>45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4" t="s">
        <v>90</v>
      </c>
      <c r="AT112" s="24" t="s">
        <v>128</v>
      </c>
      <c r="AU112" s="24" t="s">
        <v>84</v>
      </c>
      <c r="AY112" s="24" t="s">
        <v>126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82</v>
      </c>
      <c r="BK112" s="204">
        <f>ROUND(I112*H112,2)</f>
        <v>0</v>
      </c>
      <c r="BL112" s="24" t="s">
        <v>90</v>
      </c>
      <c r="BM112" s="24" t="s">
        <v>280</v>
      </c>
    </row>
    <row r="113" spans="2:65" s="11" customFormat="1" ht="13.5">
      <c r="B113" s="205"/>
      <c r="C113" s="206"/>
      <c r="D113" s="207" t="s">
        <v>134</v>
      </c>
      <c r="E113" s="208" t="s">
        <v>30</v>
      </c>
      <c r="F113" s="209" t="s">
        <v>281</v>
      </c>
      <c r="G113" s="206"/>
      <c r="H113" s="210">
        <v>2.5</v>
      </c>
      <c r="I113" s="211"/>
      <c r="J113" s="206"/>
      <c r="K113" s="206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134</v>
      </c>
      <c r="AU113" s="216" t="s">
        <v>84</v>
      </c>
      <c r="AV113" s="11" t="s">
        <v>84</v>
      </c>
      <c r="AW113" s="11" t="s">
        <v>37</v>
      </c>
      <c r="AX113" s="11" t="s">
        <v>82</v>
      </c>
      <c r="AY113" s="216" t="s">
        <v>126</v>
      </c>
    </row>
    <row r="114" spans="2:65" s="1" customFormat="1" ht="31.5" customHeight="1">
      <c r="B114" s="41"/>
      <c r="C114" s="193" t="s">
        <v>191</v>
      </c>
      <c r="D114" s="193" t="s">
        <v>128</v>
      </c>
      <c r="E114" s="194" t="s">
        <v>282</v>
      </c>
      <c r="F114" s="195" t="s">
        <v>283</v>
      </c>
      <c r="G114" s="196" t="s">
        <v>138</v>
      </c>
      <c r="H114" s="197">
        <v>12.474</v>
      </c>
      <c r="I114" s="198"/>
      <c r="J114" s="199">
        <f>ROUND(I114*H114,2)</f>
        <v>0</v>
      </c>
      <c r="K114" s="195" t="s">
        <v>132</v>
      </c>
      <c r="L114" s="61"/>
      <c r="M114" s="200" t="s">
        <v>30</v>
      </c>
      <c r="N114" s="201" t="s">
        <v>45</v>
      </c>
      <c r="O114" s="42"/>
      <c r="P114" s="202">
        <f>O114*H114</f>
        <v>0</v>
      </c>
      <c r="Q114" s="202">
        <v>2.13408</v>
      </c>
      <c r="R114" s="202">
        <f>Q114*H114</f>
        <v>26.62051392</v>
      </c>
      <c r="S114" s="202">
        <v>0</v>
      </c>
      <c r="T114" s="203">
        <f>S114*H114</f>
        <v>0</v>
      </c>
      <c r="AR114" s="24" t="s">
        <v>90</v>
      </c>
      <c r="AT114" s="24" t="s">
        <v>128</v>
      </c>
      <c r="AU114" s="24" t="s">
        <v>84</v>
      </c>
      <c r="AY114" s="24" t="s">
        <v>126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82</v>
      </c>
      <c r="BK114" s="204">
        <f>ROUND(I114*H114,2)</f>
        <v>0</v>
      </c>
      <c r="BL114" s="24" t="s">
        <v>90</v>
      </c>
      <c r="BM114" s="24" t="s">
        <v>284</v>
      </c>
    </row>
    <row r="115" spans="2:65" s="11" customFormat="1" ht="13.5">
      <c r="B115" s="205"/>
      <c r="C115" s="206"/>
      <c r="D115" s="217" t="s">
        <v>134</v>
      </c>
      <c r="E115" s="218" t="s">
        <v>30</v>
      </c>
      <c r="F115" s="219" t="s">
        <v>243</v>
      </c>
      <c r="G115" s="206"/>
      <c r="H115" s="220">
        <v>6.6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134</v>
      </c>
      <c r="AU115" s="216" t="s">
        <v>84</v>
      </c>
      <c r="AV115" s="11" t="s">
        <v>84</v>
      </c>
      <c r="AW115" s="11" t="s">
        <v>37</v>
      </c>
      <c r="AX115" s="11" t="s">
        <v>74</v>
      </c>
      <c r="AY115" s="216" t="s">
        <v>126</v>
      </c>
    </row>
    <row r="116" spans="2:65" s="11" customFormat="1" ht="13.5">
      <c r="B116" s="205"/>
      <c r="C116" s="206"/>
      <c r="D116" s="217" t="s">
        <v>134</v>
      </c>
      <c r="E116" s="218" t="s">
        <v>30</v>
      </c>
      <c r="F116" s="219" t="s">
        <v>244</v>
      </c>
      <c r="G116" s="206"/>
      <c r="H116" s="220">
        <v>7.26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134</v>
      </c>
      <c r="AU116" s="216" t="s">
        <v>84</v>
      </c>
      <c r="AV116" s="11" t="s">
        <v>84</v>
      </c>
      <c r="AW116" s="11" t="s">
        <v>37</v>
      </c>
      <c r="AX116" s="11" t="s">
        <v>74</v>
      </c>
      <c r="AY116" s="216" t="s">
        <v>126</v>
      </c>
    </row>
    <row r="117" spans="2:65" s="13" customFormat="1" ht="13.5">
      <c r="B117" s="248"/>
      <c r="C117" s="249"/>
      <c r="D117" s="217" t="s">
        <v>134</v>
      </c>
      <c r="E117" s="250" t="s">
        <v>30</v>
      </c>
      <c r="F117" s="251" t="s">
        <v>285</v>
      </c>
      <c r="G117" s="249"/>
      <c r="H117" s="252">
        <v>13.86</v>
      </c>
      <c r="I117" s="253"/>
      <c r="J117" s="249"/>
      <c r="K117" s="249"/>
      <c r="L117" s="254"/>
      <c r="M117" s="255"/>
      <c r="N117" s="256"/>
      <c r="O117" s="256"/>
      <c r="P117" s="256"/>
      <c r="Q117" s="256"/>
      <c r="R117" s="256"/>
      <c r="S117" s="256"/>
      <c r="T117" s="257"/>
      <c r="AT117" s="258" t="s">
        <v>134</v>
      </c>
      <c r="AU117" s="258" t="s">
        <v>84</v>
      </c>
      <c r="AV117" s="13" t="s">
        <v>87</v>
      </c>
      <c r="AW117" s="13" t="s">
        <v>37</v>
      </c>
      <c r="AX117" s="13" t="s">
        <v>74</v>
      </c>
      <c r="AY117" s="258" t="s">
        <v>126</v>
      </c>
    </row>
    <row r="118" spans="2:65" s="11" customFormat="1" ht="13.5">
      <c r="B118" s="205"/>
      <c r="C118" s="206"/>
      <c r="D118" s="217" t="s">
        <v>134</v>
      </c>
      <c r="E118" s="218" t="s">
        <v>30</v>
      </c>
      <c r="F118" s="219" t="s">
        <v>286</v>
      </c>
      <c r="G118" s="206"/>
      <c r="H118" s="220">
        <v>-1.3859999999999999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134</v>
      </c>
      <c r="AU118" s="216" t="s">
        <v>84</v>
      </c>
      <c r="AV118" s="11" t="s">
        <v>84</v>
      </c>
      <c r="AW118" s="11" t="s">
        <v>37</v>
      </c>
      <c r="AX118" s="11" t="s">
        <v>74</v>
      </c>
      <c r="AY118" s="216" t="s">
        <v>126</v>
      </c>
    </row>
    <row r="119" spans="2:65" s="12" customFormat="1" ht="13.5">
      <c r="B119" s="221"/>
      <c r="C119" s="222"/>
      <c r="D119" s="207" t="s">
        <v>134</v>
      </c>
      <c r="E119" s="223" t="s">
        <v>30</v>
      </c>
      <c r="F119" s="224" t="s">
        <v>144</v>
      </c>
      <c r="G119" s="222"/>
      <c r="H119" s="225">
        <v>12.474</v>
      </c>
      <c r="I119" s="226"/>
      <c r="J119" s="222"/>
      <c r="K119" s="222"/>
      <c r="L119" s="227"/>
      <c r="M119" s="228"/>
      <c r="N119" s="229"/>
      <c r="O119" s="229"/>
      <c r="P119" s="229"/>
      <c r="Q119" s="229"/>
      <c r="R119" s="229"/>
      <c r="S119" s="229"/>
      <c r="T119" s="230"/>
      <c r="AT119" s="231" t="s">
        <v>134</v>
      </c>
      <c r="AU119" s="231" t="s">
        <v>84</v>
      </c>
      <c r="AV119" s="12" t="s">
        <v>90</v>
      </c>
      <c r="AW119" s="12" t="s">
        <v>37</v>
      </c>
      <c r="AX119" s="12" t="s">
        <v>82</v>
      </c>
      <c r="AY119" s="231" t="s">
        <v>126</v>
      </c>
    </row>
    <row r="120" spans="2:65" s="1" customFormat="1" ht="44.25" customHeight="1">
      <c r="B120" s="41"/>
      <c r="C120" s="193" t="s">
        <v>196</v>
      </c>
      <c r="D120" s="193" t="s">
        <v>128</v>
      </c>
      <c r="E120" s="194" t="s">
        <v>287</v>
      </c>
      <c r="F120" s="195" t="s">
        <v>288</v>
      </c>
      <c r="G120" s="196" t="s">
        <v>138</v>
      </c>
      <c r="H120" s="197">
        <v>1.3859999999999999</v>
      </c>
      <c r="I120" s="198"/>
      <c r="J120" s="199">
        <f>ROUND(I120*H120,2)</f>
        <v>0</v>
      </c>
      <c r="K120" s="195" t="s">
        <v>30</v>
      </c>
      <c r="L120" s="61"/>
      <c r="M120" s="200" t="s">
        <v>30</v>
      </c>
      <c r="N120" s="201" t="s">
        <v>45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4" t="s">
        <v>90</v>
      </c>
      <c r="AT120" s="24" t="s">
        <v>128</v>
      </c>
      <c r="AU120" s="24" t="s">
        <v>84</v>
      </c>
      <c r="AY120" s="24" t="s">
        <v>126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82</v>
      </c>
      <c r="BK120" s="204">
        <f>ROUND(I120*H120,2)</f>
        <v>0</v>
      </c>
      <c r="BL120" s="24" t="s">
        <v>90</v>
      </c>
      <c r="BM120" s="24" t="s">
        <v>289</v>
      </c>
    </row>
    <row r="121" spans="2:65" s="11" customFormat="1" ht="13.5">
      <c r="B121" s="205"/>
      <c r="C121" s="206"/>
      <c r="D121" s="207" t="s">
        <v>134</v>
      </c>
      <c r="E121" s="208" t="s">
        <v>30</v>
      </c>
      <c r="F121" s="209" t="s">
        <v>290</v>
      </c>
      <c r="G121" s="206"/>
      <c r="H121" s="210">
        <v>1.3859999999999999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134</v>
      </c>
      <c r="AU121" s="216" t="s">
        <v>84</v>
      </c>
      <c r="AV121" s="11" t="s">
        <v>84</v>
      </c>
      <c r="AW121" s="11" t="s">
        <v>37</v>
      </c>
      <c r="AX121" s="11" t="s">
        <v>82</v>
      </c>
      <c r="AY121" s="216" t="s">
        <v>126</v>
      </c>
    </row>
    <row r="122" spans="2:65" s="1" customFormat="1" ht="31.5" customHeight="1">
      <c r="B122" s="41"/>
      <c r="C122" s="193" t="s">
        <v>201</v>
      </c>
      <c r="D122" s="193" t="s">
        <v>128</v>
      </c>
      <c r="E122" s="194" t="s">
        <v>291</v>
      </c>
      <c r="F122" s="195" t="s">
        <v>292</v>
      </c>
      <c r="G122" s="196" t="s">
        <v>131</v>
      </c>
      <c r="H122" s="197">
        <v>34.65</v>
      </c>
      <c r="I122" s="198"/>
      <c r="J122" s="199">
        <f>ROUND(I122*H122,2)</f>
        <v>0</v>
      </c>
      <c r="K122" s="195" t="s">
        <v>132</v>
      </c>
      <c r="L122" s="61"/>
      <c r="M122" s="200" t="s">
        <v>30</v>
      </c>
      <c r="N122" s="201" t="s">
        <v>45</v>
      </c>
      <c r="O122" s="42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24" t="s">
        <v>90</v>
      </c>
      <c r="AT122" s="24" t="s">
        <v>128</v>
      </c>
      <c r="AU122" s="24" t="s">
        <v>84</v>
      </c>
      <c r="AY122" s="24" t="s">
        <v>126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82</v>
      </c>
      <c r="BK122" s="204">
        <f>ROUND(I122*H122,2)</f>
        <v>0</v>
      </c>
      <c r="BL122" s="24" t="s">
        <v>90</v>
      </c>
      <c r="BM122" s="24" t="s">
        <v>293</v>
      </c>
    </row>
    <row r="123" spans="2:65" s="11" customFormat="1" ht="13.5">
      <c r="B123" s="205"/>
      <c r="C123" s="206"/>
      <c r="D123" s="207" t="s">
        <v>134</v>
      </c>
      <c r="E123" s="208" t="s">
        <v>30</v>
      </c>
      <c r="F123" s="209" t="s">
        <v>294</v>
      </c>
      <c r="G123" s="206"/>
      <c r="H123" s="210">
        <v>34.65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134</v>
      </c>
      <c r="AU123" s="216" t="s">
        <v>84</v>
      </c>
      <c r="AV123" s="11" t="s">
        <v>84</v>
      </c>
      <c r="AW123" s="11" t="s">
        <v>37</v>
      </c>
      <c r="AX123" s="11" t="s">
        <v>82</v>
      </c>
      <c r="AY123" s="216" t="s">
        <v>126</v>
      </c>
    </row>
    <row r="124" spans="2:65" s="1" customFormat="1" ht="57" customHeight="1">
      <c r="B124" s="41"/>
      <c r="C124" s="193" t="s">
        <v>10</v>
      </c>
      <c r="D124" s="193" t="s">
        <v>128</v>
      </c>
      <c r="E124" s="194" t="s">
        <v>295</v>
      </c>
      <c r="F124" s="195" t="s">
        <v>296</v>
      </c>
      <c r="G124" s="196" t="s">
        <v>138</v>
      </c>
      <c r="H124" s="197">
        <v>3</v>
      </c>
      <c r="I124" s="198"/>
      <c r="J124" s="199">
        <f>ROUND(I124*H124,2)</f>
        <v>0</v>
      </c>
      <c r="K124" s="195" t="s">
        <v>30</v>
      </c>
      <c r="L124" s="61"/>
      <c r="M124" s="200" t="s">
        <v>30</v>
      </c>
      <c r="N124" s="201" t="s">
        <v>45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90</v>
      </c>
      <c r="AT124" s="24" t="s">
        <v>128</v>
      </c>
      <c r="AU124" s="24" t="s">
        <v>84</v>
      </c>
      <c r="AY124" s="24" t="s">
        <v>126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82</v>
      </c>
      <c r="BK124" s="204">
        <f>ROUND(I124*H124,2)</f>
        <v>0</v>
      </c>
      <c r="BL124" s="24" t="s">
        <v>90</v>
      </c>
      <c r="BM124" s="24" t="s">
        <v>297</v>
      </c>
    </row>
    <row r="125" spans="2:65" s="11" customFormat="1" ht="27">
      <c r="B125" s="205"/>
      <c r="C125" s="206"/>
      <c r="D125" s="207" t="s">
        <v>134</v>
      </c>
      <c r="E125" s="208" t="s">
        <v>30</v>
      </c>
      <c r="F125" s="209" t="s">
        <v>298</v>
      </c>
      <c r="G125" s="206"/>
      <c r="H125" s="210">
        <v>3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134</v>
      </c>
      <c r="AU125" s="216" t="s">
        <v>84</v>
      </c>
      <c r="AV125" s="11" t="s">
        <v>84</v>
      </c>
      <c r="AW125" s="11" t="s">
        <v>37</v>
      </c>
      <c r="AX125" s="11" t="s">
        <v>82</v>
      </c>
      <c r="AY125" s="216" t="s">
        <v>126</v>
      </c>
    </row>
    <row r="126" spans="2:65" s="1" customFormat="1" ht="44.25" customHeight="1">
      <c r="B126" s="41"/>
      <c r="C126" s="193" t="s">
        <v>299</v>
      </c>
      <c r="D126" s="193" t="s">
        <v>128</v>
      </c>
      <c r="E126" s="194" t="s">
        <v>300</v>
      </c>
      <c r="F126" s="195" t="s">
        <v>301</v>
      </c>
      <c r="G126" s="196" t="s">
        <v>131</v>
      </c>
      <c r="H126" s="197">
        <v>5</v>
      </c>
      <c r="I126" s="198"/>
      <c r="J126" s="199">
        <f>ROUND(I126*H126,2)</f>
        <v>0</v>
      </c>
      <c r="K126" s="195" t="s">
        <v>132</v>
      </c>
      <c r="L126" s="61"/>
      <c r="M126" s="200" t="s">
        <v>30</v>
      </c>
      <c r="N126" s="201" t="s">
        <v>45</v>
      </c>
      <c r="O126" s="42"/>
      <c r="P126" s="202">
        <f>O126*H126</f>
        <v>0</v>
      </c>
      <c r="Q126" s="202">
        <v>1.3760399999999999</v>
      </c>
      <c r="R126" s="202">
        <f>Q126*H126</f>
        <v>6.8801999999999994</v>
      </c>
      <c r="S126" s="202">
        <v>0</v>
      </c>
      <c r="T126" s="203">
        <f>S126*H126</f>
        <v>0</v>
      </c>
      <c r="AR126" s="24" t="s">
        <v>90</v>
      </c>
      <c r="AT126" s="24" t="s">
        <v>128</v>
      </c>
      <c r="AU126" s="24" t="s">
        <v>84</v>
      </c>
      <c r="AY126" s="24" t="s">
        <v>126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82</v>
      </c>
      <c r="BK126" s="204">
        <f>ROUND(I126*H126,2)</f>
        <v>0</v>
      </c>
      <c r="BL126" s="24" t="s">
        <v>90</v>
      </c>
      <c r="BM126" s="24" t="s">
        <v>302</v>
      </c>
    </row>
    <row r="127" spans="2:65" s="11" customFormat="1" ht="13.5">
      <c r="B127" s="205"/>
      <c r="C127" s="206"/>
      <c r="D127" s="217" t="s">
        <v>134</v>
      </c>
      <c r="E127" s="218" t="s">
        <v>30</v>
      </c>
      <c r="F127" s="219" t="s">
        <v>303</v>
      </c>
      <c r="G127" s="206"/>
      <c r="H127" s="220">
        <v>5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134</v>
      </c>
      <c r="AU127" s="216" t="s">
        <v>84</v>
      </c>
      <c r="AV127" s="11" t="s">
        <v>84</v>
      </c>
      <c r="AW127" s="11" t="s">
        <v>37</v>
      </c>
      <c r="AX127" s="11" t="s">
        <v>82</v>
      </c>
      <c r="AY127" s="216" t="s">
        <v>126</v>
      </c>
    </row>
    <row r="128" spans="2:65" s="10" customFormat="1" ht="29.85" customHeight="1">
      <c r="B128" s="176"/>
      <c r="C128" s="177"/>
      <c r="D128" s="190" t="s">
        <v>73</v>
      </c>
      <c r="E128" s="191" t="s">
        <v>159</v>
      </c>
      <c r="F128" s="191" t="s">
        <v>304</v>
      </c>
      <c r="G128" s="177"/>
      <c r="H128" s="177"/>
      <c r="I128" s="180"/>
      <c r="J128" s="192">
        <f>BK128</f>
        <v>0</v>
      </c>
      <c r="K128" s="177"/>
      <c r="L128" s="182"/>
      <c r="M128" s="183"/>
      <c r="N128" s="184"/>
      <c r="O128" s="184"/>
      <c r="P128" s="185">
        <f>SUM(P129:P130)</f>
        <v>0</v>
      </c>
      <c r="Q128" s="184"/>
      <c r="R128" s="185">
        <f>SUM(R129:R130)</f>
        <v>0.12</v>
      </c>
      <c r="S128" s="184"/>
      <c r="T128" s="186">
        <f>SUM(T129:T130)</f>
        <v>0</v>
      </c>
      <c r="AR128" s="187" t="s">
        <v>82</v>
      </c>
      <c r="AT128" s="188" t="s">
        <v>73</v>
      </c>
      <c r="AU128" s="188" t="s">
        <v>82</v>
      </c>
      <c r="AY128" s="187" t="s">
        <v>126</v>
      </c>
      <c r="BK128" s="189">
        <f>SUM(BK129:BK130)</f>
        <v>0</v>
      </c>
    </row>
    <row r="129" spans="2:65" s="1" customFormat="1" ht="31.5" customHeight="1">
      <c r="B129" s="41"/>
      <c r="C129" s="193" t="s">
        <v>305</v>
      </c>
      <c r="D129" s="193" t="s">
        <v>128</v>
      </c>
      <c r="E129" s="194" t="s">
        <v>306</v>
      </c>
      <c r="F129" s="195" t="s">
        <v>307</v>
      </c>
      <c r="G129" s="196" t="s">
        <v>131</v>
      </c>
      <c r="H129" s="197">
        <v>5</v>
      </c>
      <c r="I129" s="198"/>
      <c r="J129" s="199">
        <f>ROUND(I129*H129,2)</f>
        <v>0</v>
      </c>
      <c r="K129" s="195" t="s">
        <v>132</v>
      </c>
      <c r="L129" s="61"/>
      <c r="M129" s="200" t="s">
        <v>30</v>
      </c>
      <c r="N129" s="201" t="s">
        <v>45</v>
      </c>
      <c r="O129" s="42"/>
      <c r="P129" s="202">
        <f>O129*H129</f>
        <v>0</v>
      </c>
      <c r="Q129" s="202">
        <v>2.4E-2</v>
      </c>
      <c r="R129" s="202">
        <f>Q129*H129</f>
        <v>0.12</v>
      </c>
      <c r="S129" s="202">
        <v>0</v>
      </c>
      <c r="T129" s="203">
        <f>S129*H129</f>
        <v>0</v>
      </c>
      <c r="AR129" s="24" t="s">
        <v>90</v>
      </c>
      <c r="AT129" s="24" t="s">
        <v>128</v>
      </c>
      <c r="AU129" s="24" t="s">
        <v>84</v>
      </c>
      <c r="AY129" s="24" t="s">
        <v>126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4" t="s">
        <v>82</v>
      </c>
      <c r="BK129" s="204">
        <f>ROUND(I129*H129,2)</f>
        <v>0</v>
      </c>
      <c r="BL129" s="24" t="s">
        <v>90</v>
      </c>
      <c r="BM129" s="24" t="s">
        <v>308</v>
      </c>
    </row>
    <row r="130" spans="2:65" s="11" customFormat="1" ht="13.5">
      <c r="B130" s="205"/>
      <c r="C130" s="206"/>
      <c r="D130" s="217" t="s">
        <v>134</v>
      </c>
      <c r="E130" s="218" t="s">
        <v>30</v>
      </c>
      <c r="F130" s="219" t="s">
        <v>303</v>
      </c>
      <c r="G130" s="206"/>
      <c r="H130" s="220">
        <v>5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134</v>
      </c>
      <c r="AU130" s="216" t="s">
        <v>84</v>
      </c>
      <c r="AV130" s="11" t="s">
        <v>84</v>
      </c>
      <c r="AW130" s="11" t="s">
        <v>37</v>
      </c>
      <c r="AX130" s="11" t="s">
        <v>82</v>
      </c>
      <c r="AY130" s="216" t="s">
        <v>126</v>
      </c>
    </row>
    <row r="131" spans="2:65" s="10" customFormat="1" ht="29.85" customHeight="1">
      <c r="B131" s="176"/>
      <c r="C131" s="177"/>
      <c r="D131" s="190" t="s">
        <v>73</v>
      </c>
      <c r="E131" s="191" t="s">
        <v>175</v>
      </c>
      <c r="F131" s="191" t="s">
        <v>309</v>
      </c>
      <c r="G131" s="177"/>
      <c r="H131" s="177"/>
      <c r="I131" s="180"/>
      <c r="J131" s="192">
        <f>BK131</f>
        <v>0</v>
      </c>
      <c r="K131" s="177"/>
      <c r="L131" s="182"/>
      <c r="M131" s="183"/>
      <c r="N131" s="184"/>
      <c r="O131" s="184"/>
      <c r="P131" s="185">
        <f>SUM(P132:P133)</f>
        <v>0</v>
      </c>
      <c r="Q131" s="184"/>
      <c r="R131" s="185">
        <f>SUM(R132:R133)</f>
        <v>0</v>
      </c>
      <c r="S131" s="184"/>
      <c r="T131" s="186">
        <f>SUM(T132:T133)</f>
        <v>0.11499999999999999</v>
      </c>
      <c r="AR131" s="187" t="s">
        <v>82</v>
      </c>
      <c r="AT131" s="188" t="s">
        <v>73</v>
      </c>
      <c r="AU131" s="188" t="s">
        <v>82</v>
      </c>
      <c r="AY131" s="187" t="s">
        <v>126</v>
      </c>
      <c r="BK131" s="189">
        <f>SUM(BK132:BK133)</f>
        <v>0</v>
      </c>
    </row>
    <row r="132" spans="2:65" s="1" customFormat="1" ht="44.25" customHeight="1">
      <c r="B132" s="41"/>
      <c r="C132" s="193" t="s">
        <v>310</v>
      </c>
      <c r="D132" s="193" t="s">
        <v>128</v>
      </c>
      <c r="E132" s="194" t="s">
        <v>311</v>
      </c>
      <c r="F132" s="195" t="s">
        <v>312</v>
      </c>
      <c r="G132" s="196" t="s">
        <v>131</v>
      </c>
      <c r="H132" s="197">
        <v>5</v>
      </c>
      <c r="I132" s="198"/>
      <c r="J132" s="199">
        <f>ROUND(I132*H132,2)</f>
        <v>0</v>
      </c>
      <c r="K132" s="195" t="s">
        <v>132</v>
      </c>
      <c r="L132" s="61"/>
      <c r="M132" s="200" t="s">
        <v>30</v>
      </c>
      <c r="N132" s="201" t="s">
        <v>45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2.3E-2</v>
      </c>
      <c r="T132" s="203">
        <f>S132*H132</f>
        <v>0.11499999999999999</v>
      </c>
      <c r="AR132" s="24" t="s">
        <v>90</v>
      </c>
      <c r="AT132" s="24" t="s">
        <v>128</v>
      </c>
      <c r="AU132" s="24" t="s">
        <v>84</v>
      </c>
      <c r="AY132" s="24" t="s">
        <v>126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82</v>
      </c>
      <c r="BK132" s="204">
        <f>ROUND(I132*H132,2)</f>
        <v>0</v>
      </c>
      <c r="BL132" s="24" t="s">
        <v>90</v>
      </c>
      <c r="BM132" s="24" t="s">
        <v>313</v>
      </c>
    </row>
    <row r="133" spans="2:65" s="11" customFormat="1" ht="13.5">
      <c r="B133" s="205"/>
      <c r="C133" s="206"/>
      <c r="D133" s="217" t="s">
        <v>134</v>
      </c>
      <c r="E133" s="218" t="s">
        <v>30</v>
      </c>
      <c r="F133" s="219" t="s">
        <v>303</v>
      </c>
      <c r="G133" s="206"/>
      <c r="H133" s="220">
        <v>5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134</v>
      </c>
      <c r="AU133" s="216" t="s">
        <v>84</v>
      </c>
      <c r="AV133" s="11" t="s">
        <v>84</v>
      </c>
      <c r="AW133" s="11" t="s">
        <v>37</v>
      </c>
      <c r="AX133" s="11" t="s">
        <v>82</v>
      </c>
      <c r="AY133" s="216" t="s">
        <v>126</v>
      </c>
    </row>
    <row r="134" spans="2:65" s="10" customFormat="1" ht="29.85" customHeight="1">
      <c r="B134" s="176"/>
      <c r="C134" s="177"/>
      <c r="D134" s="190" t="s">
        <v>73</v>
      </c>
      <c r="E134" s="191" t="s">
        <v>222</v>
      </c>
      <c r="F134" s="191" t="s">
        <v>223</v>
      </c>
      <c r="G134" s="177"/>
      <c r="H134" s="177"/>
      <c r="I134" s="180"/>
      <c r="J134" s="192">
        <f>BK134</f>
        <v>0</v>
      </c>
      <c r="K134" s="177"/>
      <c r="L134" s="182"/>
      <c r="M134" s="183"/>
      <c r="N134" s="184"/>
      <c r="O134" s="184"/>
      <c r="P134" s="185">
        <f>P135</f>
        <v>0</v>
      </c>
      <c r="Q134" s="184"/>
      <c r="R134" s="185">
        <f>R135</f>
        <v>0</v>
      </c>
      <c r="S134" s="184"/>
      <c r="T134" s="186">
        <f>T135</f>
        <v>0</v>
      </c>
      <c r="AR134" s="187" t="s">
        <v>82</v>
      </c>
      <c r="AT134" s="188" t="s">
        <v>73</v>
      </c>
      <c r="AU134" s="188" t="s">
        <v>82</v>
      </c>
      <c r="AY134" s="187" t="s">
        <v>126</v>
      </c>
      <c r="BK134" s="189">
        <f>BK135</f>
        <v>0</v>
      </c>
    </row>
    <row r="135" spans="2:65" s="1" customFormat="1" ht="31.5" customHeight="1">
      <c r="B135" s="41"/>
      <c r="C135" s="193" t="s">
        <v>207</v>
      </c>
      <c r="D135" s="193" t="s">
        <v>128</v>
      </c>
      <c r="E135" s="194" t="s">
        <v>314</v>
      </c>
      <c r="F135" s="195" t="s">
        <v>315</v>
      </c>
      <c r="G135" s="196" t="s">
        <v>227</v>
      </c>
      <c r="H135" s="197">
        <v>0.115</v>
      </c>
      <c r="I135" s="198"/>
      <c r="J135" s="199">
        <f>ROUND(I135*H135,2)</f>
        <v>0</v>
      </c>
      <c r="K135" s="195" t="s">
        <v>30</v>
      </c>
      <c r="L135" s="61"/>
      <c r="M135" s="200" t="s">
        <v>30</v>
      </c>
      <c r="N135" s="201" t="s">
        <v>45</v>
      </c>
      <c r="O135" s="42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AR135" s="24" t="s">
        <v>90</v>
      </c>
      <c r="AT135" s="24" t="s">
        <v>128</v>
      </c>
      <c r="AU135" s="24" t="s">
        <v>84</v>
      </c>
      <c r="AY135" s="24" t="s">
        <v>126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82</v>
      </c>
      <c r="BK135" s="204">
        <f>ROUND(I135*H135,2)</f>
        <v>0</v>
      </c>
      <c r="BL135" s="24" t="s">
        <v>90</v>
      </c>
      <c r="BM135" s="24" t="s">
        <v>316</v>
      </c>
    </row>
    <row r="136" spans="2:65" s="10" customFormat="1" ht="29.85" customHeight="1">
      <c r="B136" s="176"/>
      <c r="C136" s="177"/>
      <c r="D136" s="190" t="s">
        <v>73</v>
      </c>
      <c r="E136" s="191" t="s">
        <v>230</v>
      </c>
      <c r="F136" s="191" t="s">
        <v>231</v>
      </c>
      <c r="G136" s="177"/>
      <c r="H136" s="177"/>
      <c r="I136" s="180"/>
      <c r="J136" s="192">
        <f>BK136</f>
        <v>0</v>
      </c>
      <c r="K136" s="177"/>
      <c r="L136" s="182"/>
      <c r="M136" s="183"/>
      <c r="N136" s="184"/>
      <c r="O136" s="184"/>
      <c r="P136" s="185">
        <f>P137</f>
        <v>0</v>
      </c>
      <c r="Q136" s="184"/>
      <c r="R136" s="185">
        <f>R137</f>
        <v>0</v>
      </c>
      <c r="S136" s="184"/>
      <c r="T136" s="186">
        <f>T137</f>
        <v>0</v>
      </c>
      <c r="AR136" s="187" t="s">
        <v>82</v>
      </c>
      <c r="AT136" s="188" t="s">
        <v>73</v>
      </c>
      <c r="AU136" s="188" t="s">
        <v>82</v>
      </c>
      <c r="AY136" s="187" t="s">
        <v>126</v>
      </c>
      <c r="BK136" s="189">
        <f>BK137</f>
        <v>0</v>
      </c>
    </row>
    <row r="137" spans="2:65" s="1" customFormat="1" ht="31.5" customHeight="1">
      <c r="B137" s="41"/>
      <c r="C137" s="193" t="s">
        <v>224</v>
      </c>
      <c r="D137" s="193" t="s">
        <v>128</v>
      </c>
      <c r="E137" s="194" t="s">
        <v>233</v>
      </c>
      <c r="F137" s="195" t="s">
        <v>234</v>
      </c>
      <c r="G137" s="196" t="s">
        <v>227</v>
      </c>
      <c r="H137" s="197">
        <v>39.279000000000003</v>
      </c>
      <c r="I137" s="198"/>
      <c r="J137" s="199">
        <f>ROUND(I137*H137,2)</f>
        <v>0</v>
      </c>
      <c r="K137" s="195" t="s">
        <v>132</v>
      </c>
      <c r="L137" s="61"/>
      <c r="M137" s="200" t="s">
        <v>30</v>
      </c>
      <c r="N137" s="244" t="s">
        <v>45</v>
      </c>
      <c r="O137" s="245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AR137" s="24" t="s">
        <v>90</v>
      </c>
      <c r="AT137" s="24" t="s">
        <v>128</v>
      </c>
      <c r="AU137" s="24" t="s">
        <v>84</v>
      </c>
      <c r="AY137" s="24" t="s">
        <v>126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82</v>
      </c>
      <c r="BK137" s="204">
        <f>ROUND(I137*H137,2)</f>
        <v>0</v>
      </c>
      <c r="BL137" s="24" t="s">
        <v>90</v>
      </c>
      <c r="BM137" s="24" t="s">
        <v>317</v>
      </c>
    </row>
    <row r="138" spans="2:65" s="1" customFormat="1" ht="6.95" customHeight="1">
      <c r="B138" s="56"/>
      <c r="C138" s="57"/>
      <c r="D138" s="57"/>
      <c r="E138" s="57"/>
      <c r="F138" s="57"/>
      <c r="G138" s="57"/>
      <c r="H138" s="57"/>
      <c r="I138" s="139"/>
      <c r="J138" s="57"/>
      <c r="K138" s="57"/>
      <c r="L138" s="61"/>
    </row>
  </sheetData>
  <sheetProtection algorithmName="SHA-512" hashValue="S+RwAqsNtUUjWXiVkyNKn/83r67Vaee2cW3g44Sx0EdFKAk8C8yxl4y7vKpmCady7rgm2GnHa+bDvTNnKF7sGg==" saltValue="RQYWSiBfBBsekSVDYkzaDg==" spinCount="100000" sheet="1" objects="1" scenarios="1" formatCells="0" formatColumns="0" formatRows="0" sort="0" autoFilter="0"/>
  <autoFilter ref="C82:K137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96" t="s">
        <v>94</v>
      </c>
      <c r="H1" s="396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24" t="s">
        <v>89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98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9" t="str">
        <f>'Rekapitulace stavby'!K6</f>
        <v>Lukavický potok, 10100958, Letohrad, 1,000 - 1,750, oprava koryta</v>
      </c>
      <c r="F7" s="390"/>
      <c r="G7" s="390"/>
      <c r="H7" s="390"/>
      <c r="I7" s="117"/>
      <c r="J7" s="29"/>
      <c r="K7" s="31"/>
    </row>
    <row r="8" spans="1:70" s="1" customFormat="1">
      <c r="B8" s="41"/>
      <c r="C8" s="42"/>
      <c r="D8" s="37" t="s">
        <v>99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1" t="s">
        <v>318</v>
      </c>
      <c r="F9" s="392"/>
      <c r="G9" s="392"/>
      <c r="H9" s="392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22. 2. 2017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48.75" customHeight="1">
      <c r="B24" s="121"/>
      <c r="C24" s="122"/>
      <c r="D24" s="122"/>
      <c r="E24" s="358" t="s">
        <v>39</v>
      </c>
      <c r="F24" s="358"/>
      <c r="G24" s="358"/>
      <c r="H24" s="358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ROUND(SUM(BE80:BE99), 2)</f>
        <v>0</v>
      </c>
      <c r="G30" s="42"/>
      <c r="H30" s="42"/>
      <c r="I30" s="131">
        <v>0.21</v>
      </c>
      <c r="J30" s="130">
        <f>ROUND(ROUND((SUM(BE80:BE99)),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ROUND(SUM(BF80:BF99), 2)</f>
        <v>0</v>
      </c>
      <c r="G31" s="42"/>
      <c r="H31" s="42"/>
      <c r="I31" s="131">
        <v>0.15</v>
      </c>
      <c r="J31" s="130">
        <f>ROUND(ROUND((SUM(BF80:BF99)),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ROUND(SUM(BG80:BG99),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ROUND(SUM(BH80:BH99),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ROUND(SUM(BI80:BI99),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101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9" t="str">
        <f>E7</f>
        <v>Lukavický potok, 10100958, Letohrad, 1,000 - 1,750, oprava koryta</v>
      </c>
      <c r="F45" s="390"/>
      <c r="G45" s="390"/>
      <c r="H45" s="390"/>
      <c r="I45" s="118"/>
      <c r="J45" s="42"/>
      <c r="K45" s="45"/>
    </row>
    <row r="46" spans="2:11" s="1" customFormat="1" ht="14.45" customHeight="1">
      <c r="B46" s="41"/>
      <c r="C46" s="37" t="s">
        <v>99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1" t="str">
        <f>E9</f>
        <v>3 - SO 03 Odstranění nánosů</v>
      </c>
      <c r="F47" s="392"/>
      <c r="G47" s="392"/>
      <c r="H47" s="392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Letohrad</v>
      </c>
      <c r="G49" s="42"/>
      <c r="H49" s="42"/>
      <c r="I49" s="119" t="s">
        <v>26</v>
      </c>
      <c r="J49" s="120" t="str">
        <f>IF(J12="","",J12)</f>
        <v>22. 2. 2017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Povodí Labe,státní podnik,Víta Nejedlého 951, HK 3</v>
      </c>
      <c r="G51" s="42"/>
      <c r="H51" s="42"/>
      <c r="I51" s="119" t="s">
        <v>35</v>
      </c>
      <c r="J51" s="35" t="str">
        <f>E21</f>
        <v>Multiaqua, s.r.o.,Veverkova 1343, HK2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102</v>
      </c>
      <c r="D54" s="132"/>
      <c r="E54" s="132"/>
      <c r="F54" s="132"/>
      <c r="G54" s="132"/>
      <c r="H54" s="132"/>
      <c r="I54" s="145"/>
      <c r="J54" s="146" t="s">
        <v>103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104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105</v>
      </c>
    </row>
    <row r="57" spans="2:47" s="7" customFormat="1" ht="24.95" customHeight="1">
      <c r="B57" s="149"/>
      <c r="C57" s="150"/>
      <c r="D57" s="151" t="s">
        <v>106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899999999999999" customHeight="1">
      <c r="B58" s="156"/>
      <c r="C58" s="157"/>
      <c r="D58" s="158" t="s">
        <v>107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899999999999999" customHeight="1">
      <c r="B59" s="156"/>
      <c r="C59" s="157"/>
      <c r="D59" s="158" t="s">
        <v>237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9.899999999999999" customHeight="1">
      <c r="B60" s="156"/>
      <c r="C60" s="157"/>
      <c r="D60" s="158" t="s">
        <v>109</v>
      </c>
      <c r="E60" s="159"/>
      <c r="F60" s="159"/>
      <c r="G60" s="159"/>
      <c r="H60" s="159"/>
      <c r="I60" s="160"/>
      <c r="J60" s="161">
        <f>J98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6.950000000000003" customHeight="1">
      <c r="B67" s="41"/>
      <c r="C67" s="62" t="s">
        <v>110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6.95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5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393" t="str">
        <f>E7</f>
        <v>Lukavický potok, 10100958, Letohrad, 1,000 - 1,750, oprava koryta</v>
      </c>
      <c r="F70" s="394"/>
      <c r="G70" s="394"/>
      <c r="H70" s="394"/>
      <c r="I70" s="163"/>
      <c r="J70" s="63"/>
      <c r="K70" s="63"/>
      <c r="L70" s="61"/>
    </row>
    <row r="71" spans="2:63" s="1" customFormat="1" ht="14.45" customHeight="1">
      <c r="B71" s="41"/>
      <c r="C71" s="65" t="s">
        <v>99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69" t="str">
        <f>E9</f>
        <v>3 - SO 03 Odstranění nánosů</v>
      </c>
      <c r="F72" s="395"/>
      <c r="G72" s="395"/>
      <c r="H72" s="395"/>
      <c r="I72" s="163"/>
      <c r="J72" s="63"/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24</v>
      </c>
      <c r="D74" s="63"/>
      <c r="E74" s="63"/>
      <c r="F74" s="164" t="str">
        <f>F12</f>
        <v>Letohrad</v>
      </c>
      <c r="G74" s="63"/>
      <c r="H74" s="63"/>
      <c r="I74" s="165" t="s">
        <v>26</v>
      </c>
      <c r="J74" s="73" t="str">
        <f>IF(J12="","",J12)</f>
        <v>22. 2. 2017</v>
      </c>
      <c r="K74" s="63"/>
      <c r="L74" s="61"/>
    </row>
    <row r="75" spans="2:63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>
      <c r="B76" s="41"/>
      <c r="C76" s="65" t="s">
        <v>28</v>
      </c>
      <c r="D76" s="63"/>
      <c r="E76" s="63"/>
      <c r="F76" s="164" t="str">
        <f>E15</f>
        <v>Povodí Labe,státní podnik,Víta Nejedlého 951, HK 3</v>
      </c>
      <c r="G76" s="63"/>
      <c r="H76" s="63"/>
      <c r="I76" s="165" t="s">
        <v>35</v>
      </c>
      <c r="J76" s="164" t="str">
        <f>E21</f>
        <v>Multiaqua, s.r.o.,Veverkova 1343, HK2</v>
      </c>
      <c r="K76" s="63"/>
      <c r="L76" s="61"/>
    </row>
    <row r="77" spans="2:63" s="1" customFormat="1" ht="14.45" customHeight="1">
      <c r="B77" s="41"/>
      <c r="C77" s="65" t="s">
        <v>33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111</v>
      </c>
      <c r="D79" s="168" t="s">
        <v>59</v>
      </c>
      <c r="E79" s="168" t="s">
        <v>55</v>
      </c>
      <c r="F79" s="168" t="s">
        <v>112</v>
      </c>
      <c r="G79" s="168" t="s">
        <v>113</v>
      </c>
      <c r="H79" s="168" t="s">
        <v>114</v>
      </c>
      <c r="I79" s="169" t="s">
        <v>115</v>
      </c>
      <c r="J79" s="168" t="s">
        <v>103</v>
      </c>
      <c r="K79" s="170" t="s">
        <v>116</v>
      </c>
      <c r="L79" s="171"/>
      <c r="M79" s="81" t="s">
        <v>117</v>
      </c>
      <c r="N79" s="82" t="s">
        <v>44</v>
      </c>
      <c r="O79" s="82" t="s">
        <v>118</v>
      </c>
      <c r="P79" s="82" t="s">
        <v>119</v>
      </c>
      <c r="Q79" s="82" t="s">
        <v>120</v>
      </c>
      <c r="R79" s="82" t="s">
        <v>121</v>
      </c>
      <c r="S79" s="82" t="s">
        <v>122</v>
      </c>
      <c r="T79" s="83" t="s">
        <v>123</v>
      </c>
    </row>
    <row r="80" spans="2:63" s="1" customFormat="1" ht="29.25" customHeight="1">
      <c r="B80" s="41"/>
      <c r="C80" s="87" t="s">
        <v>104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18.48</v>
      </c>
      <c r="S80" s="85"/>
      <c r="T80" s="174">
        <f>T81</f>
        <v>0</v>
      </c>
      <c r="AT80" s="24" t="s">
        <v>73</v>
      </c>
      <c r="AU80" s="24" t="s">
        <v>105</v>
      </c>
      <c r="BK80" s="175">
        <f>BK81</f>
        <v>0</v>
      </c>
    </row>
    <row r="81" spans="2:65" s="10" customFormat="1" ht="37.35" customHeight="1">
      <c r="B81" s="176"/>
      <c r="C81" s="177"/>
      <c r="D81" s="178" t="s">
        <v>73</v>
      </c>
      <c r="E81" s="179" t="s">
        <v>124</v>
      </c>
      <c r="F81" s="179" t="s">
        <v>125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P82+P94+P98</f>
        <v>0</v>
      </c>
      <c r="Q81" s="184"/>
      <c r="R81" s="185">
        <f>R82+R94+R98</f>
        <v>18.48</v>
      </c>
      <c r="S81" s="184"/>
      <c r="T81" s="186">
        <f>T82+T94+T98</f>
        <v>0</v>
      </c>
      <c r="AR81" s="187" t="s">
        <v>82</v>
      </c>
      <c r="AT81" s="188" t="s">
        <v>73</v>
      </c>
      <c r="AU81" s="188" t="s">
        <v>74</v>
      </c>
      <c r="AY81" s="187" t="s">
        <v>126</v>
      </c>
      <c r="BK81" s="189">
        <f>BK82+BK94+BK98</f>
        <v>0</v>
      </c>
    </row>
    <row r="82" spans="2:65" s="10" customFormat="1" ht="19.899999999999999" customHeight="1">
      <c r="B82" s="176"/>
      <c r="C82" s="177"/>
      <c r="D82" s="190" t="s">
        <v>73</v>
      </c>
      <c r="E82" s="191" t="s">
        <v>82</v>
      </c>
      <c r="F82" s="191" t="s">
        <v>127</v>
      </c>
      <c r="G82" s="177"/>
      <c r="H82" s="177"/>
      <c r="I82" s="180"/>
      <c r="J82" s="192">
        <f>BK82</f>
        <v>0</v>
      </c>
      <c r="K82" s="177"/>
      <c r="L82" s="182"/>
      <c r="M82" s="183"/>
      <c r="N82" s="184"/>
      <c r="O82" s="184"/>
      <c r="P82" s="185">
        <f>SUM(P83:P93)</f>
        <v>0</v>
      </c>
      <c r="Q82" s="184"/>
      <c r="R82" s="185">
        <f>SUM(R83:R93)</f>
        <v>0</v>
      </c>
      <c r="S82" s="184"/>
      <c r="T82" s="186">
        <f>SUM(T83:T93)</f>
        <v>0</v>
      </c>
      <c r="AR82" s="187" t="s">
        <v>82</v>
      </c>
      <c r="AT82" s="188" t="s">
        <v>73</v>
      </c>
      <c r="AU82" s="188" t="s">
        <v>82</v>
      </c>
      <c r="AY82" s="187" t="s">
        <v>126</v>
      </c>
      <c r="BK82" s="189">
        <f>SUM(BK83:BK93)</f>
        <v>0</v>
      </c>
    </row>
    <row r="83" spans="2:65" s="1" customFormat="1" ht="44.25" customHeight="1">
      <c r="B83" s="41"/>
      <c r="C83" s="193" t="s">
        <v>82</v>
      </c>
      <c r="D83" s="193" t="s">
        <v>128</v>
      </c>
      <c r="E83" s="194" t="s">
        <v>319</v>
      </c>
      <c r="F83" s="195" t="s">
        <v>320</v>
      </c>
      <c r="G83" s="196" t="s">
        <v>138</v>
      </c>
      <c r="H83" s="197">
        <v>27</v>
      </c>
      <c r="I83" s="198"/>
      <c r="J83" s="199">
        <f>ROUND(I83*H83,2)</f>
        <v>0</v>
      </c>
      <c r="K83" s="195" t="s">
        <v>132</v>
      </c>
      <c r="L83" s="61"/>
      <c r="M83" s="200" t="s">
        <v>30</v>
      </c>
      <c r="N83" s="201" t="s">
        <v>45</v>
      </c>
      <c r="O83" s="42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AR83" s="24" t="s">
        <v>90</v>
      </c>
      <c r="AT83" s="24" t="s">
        <v>128</v>
      </c>
      <c r="AU83" s="24" t="s">
        <v>84</v>
      </c>
      <c r="AY83" s="24" t="s">
        <v>126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24" t="s">
        <v>82</v>
      </c>
      <c r="BK83" s="204">
        <f>ROUND(I83*H83,2)</f>
        <v>0</v>
      </c>
      <c r="BL83" s="24" t="s">
        <v>90</v>
      </c>
      <c r="BM83" s="24" t="s">
        <v>321</v>
      </c>
    </row>
    <row r="84" spans="2:65" s="11" customFormat="1" ht="13.5">
      <c r="B84" s="205"/>
      <c r="C84" s="206"/>
      <c r="D84" s="207" t="s">
        <v>134</v>
      </c>
      <c r="E84" s="208" t="s">
        <v>30</v>
      </c>
      <c r="F84" s="209" t="s">
        <v>322</v>
      </c>
      <c r="G84" s="206"/>
      <c r="H84" s="210">
        <v>27</v>
      </c>
      <c r="I84" s="211"/>
      <c r="J84" s="206"/>
      <c r="K84" s="206"/>
      <c r="L84" s="212"/>
      <c r="M84" s="213"/>
      <c r="N84" s="214"/>
      <c r="O84" s="214"/>
      <c r="P84" s="214"/>
      <c r="Q84" s="214"/>
      <c r="R84" s="214"/>
      <c r="S84" s="214"/>
      <c r="T84" s="215"/>
      <c r="AT84" s="216" t="s">
        <v>134</v>
      </c>
      <c r="AU84" s="216" t="s">
        <v>84</v>
      </c>
      <c r="AV84" s="11" t="s">
        <v>84</v>
      </c>
      <c r="AW84" s="11" t="s">
        <v>37</v>
      </c>
      <c r="AX84" s="11" t="s">
        <v>82</v>
      </c>
      <c r="AY84" s="216" t="s">
        <v>126</v>
      </c>
    </row>
    <row r="85" spans="2:65" s="1" customFormat="1" ht="44.25" customHeight="1">
      <c r="B85" s="41"/>
      <c r="C85" s="193" t="s">
        <v>84</v>
      </c>
      <c r="D85" s="193" t="s">
        <v>128</v>
      </c>
      <c r="E85" s="194" t="s">
        <v>323</v>
      </c>
      <c r="F85" s="195" t="s">
        <v>324</v>
      </c>
      <c r="G85" s="196" t="s">
        <v>138</v>
      </c>
      <c r="H85" s="197">
        <v>54</v>
      </c>
      <c r="I85" s="198"/>
      <c r="J85" s="199">
        <f>ROUND(I85*H85,2)</f>
        <v>0</v>
      </c>
      <c r="K85" s="195" t="s">
        <v>132</v>
      </c>
      <c r="L85" s="61"/>
      <c r="M85" s="200" t="s">
        <v>30</v>
      </c>
      <c r="N85" s="201" t="s">
        <v>45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4" t="s">
        <v>90</v>
      </c>
      <c r="AT85" s="24" t="s">
        <v>128</v>
      </c>
      <c r="AU85" s="24" t="s">
        <v>84</v>
      </c>
      <c r="AY85" s="24" t="s">
        <v>126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82</v>
      </c>
      <c r="BK85" s="204">
        <f>ROUND(I85*H85,2)</f>
        <v>0</v>
      </c>
      <c r="BL85" s="24" t="s">
        <v>90</v>
      </c>
      <c r="BM85" s="24" t="s">
        <v>325</v>
      </c>
    </row>
    <row r="86" spans="2:65" s="11" customFormat="1" ht="13.5">
      <c r="B86" s="205"/>
      <c r="C86" s="206"/>
      <c r="D86" s="217" t="s">
        <v>134</v>
      </c>
      <c r="E86" s="218" t="s">
        <v>30</v>
      </c>
      <c r="F86" s="219" t="s">
        <v>326</v>
      </c>
      <c r="G86" s="206"/>
      <c r="H86" s="220">
        <v>27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134</v>
      </c>
      <c r="AU86" s="216" t="s">
        <v>84</v>
      </c>
      <c r="AV86" s="11" t="s">
        <v>84</v>
      </c>
      <c r="AW86" s="11" t="s">
        <v>37</v>
      </c>
      <c r="AX86" s="11" t="s">
        <v>74</v>
      </c>
      <c r="AY86" s="216" t="s">
        <v>126</v>
      </c>
    </row>
    <row r="87" spans="2:65" s="11" customFormat="1" ht="13.5">
      <c r="B87" s="205"/>
      <c r="C87" s="206"/>
      <c r="D87" s="217" t="s">
        <v>134</v>
      </c>
      <c r="E87" s="218" t="s">
        <v>30</v>
      </c>
      <c r="F87" s="219" t="s">
        <v>327</v>
      </c>
      <c r="G87" s="206"/>
      <c r="H87" s="220">
        <v>27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134</v>
      </c>
      <c r="AU87" s="216" t="s">
        <v>84</v>
      </c>
      <c r="AV87" s="11" t="s">
        <v>84</v>
      </c>
      <c r="AW87" s="11" t="s">
        <v>37</v>
      </c>
      <c r="AX87" s="11" t="s">
        <v>74</v>
      </c>
      <c r="AY87" s="216" t="s">
        <v>126</v>
      </c>
    </row>
    <row r="88" spans="2:65" s="12" customFormat="1" ht="13.5">
      <c r="B88" s="221"/>
      <c r="C88" s="222"/>
      <c r="D88" s="207" t="s">
        <v>134</v>
      </c>
      <c r="E88" s="223" t="s">
        <v>30</v>
      </c>
      <c r="F88" s="224" t="s">
        <v>144</v>
      </c>
      <c r="G88" s="222"/>
      <c r="H88" s="225">
        <v>54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AT88" s="231" t="s">
        <v>134</v>
      </c>
      <c r="AU88" s="231" t="s">
        <v>84</v>
      </c>
      <c r="AV88" s="12" t="s">
        <v>90</v>
      </c>
      <c r="AW88" s="12" t="s">
        <v>37</v>
      </c>
      <c r="AX88" s="12" t="s">
        <v>82</v>
      </c>
      <c r="AY88" s="231" t="s">
        <v>126</v>
      </c>
    </row>
    <row r="89" spans="2:65" s="1" customFormat="1" ht="31.5" customHeight="1">
      <c r="B89" s="41"/>
      <c r="C89" s="193" t="s">
        <v>87</v>
      </c>
      <c r="D89" s="193" t="s">
        <v>128</v>
      </c>
      <c r="E89" s="194" t="s">
        <v>328</v>
      </c>
      <c r="F89" s="195" t="s">
        <v>329</v>
      </c>
      <c r="G89" s="196" t="s">
        <v>138</v>
      </c>
      <c r="H89" s="197">
        <v>27</v>
      </c>
      <c r="I89" s="198"/>
      <c r="J89" s="199">
        <f>ROUND(I89*H89,2)</f>
        <v>0</v>
      </c>
      <c r="K89" s="195" t="s">
        <v>30</v>
      </c>
      <c r="L89" s="61"/>
      <c r="M89" s="200" t="s">
        <v>30</v>
      </c>
      <c r="N89" s="201" t="s">
        <v>45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90</v>
      </c>
      <c r="AT89" s="24" t="s">
        <v>128</v>
      </c>
      <c r="AU89" s="24" t="s">
        <v>84</v>
      </c>
      <c r="AY89" s="24" t="s">
        <v>126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82</v>
      </c>
      <c r="BK89" s="204">
        <f>ROUND(I89*H89,2)</f>
        <v>0</v>
      </c>
      <c r="BL89" s="24" t="s">
        <v>90</v>
      </c>
      <c r="BM89" s="24" t="s">
        <v>330</v>
      </c>
    </row>
    <row r="90" spans="2:65" s="1" customFormat="1" ht="40.5">
      <c r="B90" s="41"/>
      <c r="C90" s="63"/>
      <c r="D90" s="217" t="s">
        <v>188</v>
      </c>
      <c r="E90" s="63"/>
      <c r="F90" s="232" t="s">
        <v>331</v>
      </c>
      <c r="G90" s="63"/>
      <c r="H90" s="63"/>
      <c r="I90" s="163"/>
      <c r="J90" s="63"/>
      <c r="K90" s="63"/>
      <c r="L90" s="61"/>
      <c r="M90" s="233"/>
      <c r="N90" s="42"/>
      <c r="O90" s="42"/>
      <c r="P90" s="42"/>
      <c r="Q90" s="42"/>
      <c r="R90" s="42"/>
      <c r="S90" s="42"/>
      <c r="T90" s="78"/>
      <c r="AT90" s="24" t="s">
        <v>188</v>
      </c>
      <c r="AU90" s="24" t="s">
        <v>84</v>
      </c>
    </row>
    <row r="91" spans="2:65" s="11" customFormat="1" ht="13.5">
      <c r="B91" s="205"/>
      <c r="C91" s="206"/>
      <c r="D91" s="207" t="s">
        <v>134</v>
      </c>
      <c r="E91" s="208" t="s">
        <v>30</v>
      </c>
      <c r="F91" s="209" t="s">
        <v>332</v>
      </c>
      <c r="G91" s="206"/>
      <c r="H91" s="210">
        <v>27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134</v>
      </c>
      <c r="AU91" s="216" t="s">
        <v>84</v>
      </c>
      <c r="AV91" s="11" t="s">
        <v>84</v>
      </c>
      <c r="AW91" s="11" t="s">
        <v>37</v>
      </c>
      <c r="AX91" s="11" t="s">
        <v>82</v>
      </c>
      <c r="AY91" s="216" t="s">
        <v>126</v>
      </c>
    </row>
    <row r="92" spans="2:65" s="1" customFormat="1" ht="31.5" customHeight="1">
      <c r="B92" s="41"/>
      <c r="C92" s="193" t="s">
        <v>154</v>
      </c>
      <c r="D92" s="193" t="s">
        <v>128</v>
      </c>
      <c r="E92" s="194" t="s">
        <v>333</v>
      </c>
      <c r="F92" s="195" t="s">
        <v>334</v>
      </c>
      <c r="G92" s="196" t="s">
        <v>138</v>
      </c>
      <c r="H92" s="197">
        <v>27</v>
      </c>
      <c r="I92" s="198"/>
      <c r="J92" s="199">
        <f>ROUND(I92*H92,2)</f>
        <v>0</v>
      </c>
      <c r="K92" s="195" t="s">
        <v>132</v>
      </c>
      <c r="L92" s="61"/>
      <c r="M92" s="200" t="s">
        <v>30</v>
      </c>
      <c r="N92" s="201" t="s">
        <v>45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90</v>
      </c>
      <c r="AT92" s="24" t="s">
        <v>128</v>
      </c>
      <c r="AU92" s="24" t="s">
        <v>84</v>
      </c>
      <c r="AY92" s="24" t="s">
        <v>126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82</v>
      </c>
      <c r="BK92" s="204">
        <f>ROUND(I92*H92,2)</f>
        <v>0</v>
      </c>
      <c r="BL92" s="24" t="s">
        <v>90</v>
      </c>
      <c r="BM92" s="24" t="s">
        <v>335</v>
      </c>
    </row>
    <row r="93" spans="2:65" s="11" customFormat="1" ht="13.5">
      <c r="B93" s="205"/>
      <c r="C93" s="206"/>
      <c r="D93" s="217" t="s">
        <v>134</v>
      </c>
      <c r="E93" s="218" t="s">
        <v>30</v>
      </c>
      <c r="F93" s="219" t="s">
        <v>336</v>
      </c>
      <c r="G93" s="206"/>
      <c r="H93" s="220">
        <v>27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134</v>
      </c>
      <c r="AU93" s="216" t="s">
        <v>84</v>
      </c>
      <c r="AV93" s="11" t="s">
        <v>84</v>
      </c>
      <c r="AW93" s="11" t="s">
        <v>37</v>
      </c>
      <c r="AX93" s="11" t="s">
        <v>82</v>
      </c>
      <c r="AY93" s="216" t="s">
        <v>126</v>
      </c>
    </row>
    <row r="94" spans="2:65" s="10" customFormat="1" ht="29.85" customHeight="1">
      <c r="B94" s="176"/>
      <c r="C94" s="177"/>
      <c r="D94" s="190" t="s">
        <v>73</v>
      </c>
      <c r="E94" s="191" t="s">
        <v>90</v>
      </c>
      <c r="F94" s="191" t="s">
        <v>277</v>
      </c>
      <c r="G94" s="177"/>
      <c r="H94" s="177"/>
      <c r="I94" s="180"/>
      <c r="J94" s="192">
        <f>BK94</f>
        <v>0</v>
      </c>
      <c r="K94" s="177"/>
      <c r="L94" s="182"/>
      <c r="M94" s="183"/>
      <c r="N94" s="184"/>
      <c r="O94" s="184"/>
      <c r="P94" s="185">
        <f>SUM(P95:P97)</f>
        <v>0</v>
      </c>
      <c r="Q94" s="184"/>
      <c r="R94" s="185">
        <f>SUM(R95:R97)</f>
        <v>18.48</v>
      </c>
      <c r="S94" s="184"/>
      <c r="T94" s="186">
        <f>SUM(T95:T97)</f>
        <v>0</v>
      </c>
      <c r="AR94" s="187" t="s">
        <v>82</v>
      </c>
      <c r="AT94" s="188" t="s">
        <v>73</v>
      </c>
      <c r="AU94" s="188" t="s">
        <v>82</v>
      </c>
      <c r="AY94" s="187" t="s">
        <v>126</v>
      </c>
      <c r="BK94" s="189">
        <f>SUM(BK95:BK97)</f>
        <v>0</v>
      </c>
    </row>
    <row r="95" spans="2:65" s="1" customFormat="1" ht="31.5" customHeight="1">
      <c r="B95" s="41"/>
      <c r="C95" s="193" t="s">
        <v>159</v>
      </c>
      <c r="D95" s="193" t="s">
        <v>128</v>
      </c>
      <c r="E95" s="194" t="s">
        <v>337</v>
      </c>
      <c r="F95" s="195" t="s">
        <v>338</v>
      </c>
      <c r="G95" s="196" t="s">
        <v>138</v>
      </c>
      <c r="H95" s="197">
        <v>10</v>
      </c>
      <c r="I95" s="198"/>
      <c r="J95" s="199">
        <f>ROUND(I95*H95,2)</f>
        <v>0</v>
      </c>
      <c r="K95" s="195" t="s">
        <v>132</v>
      </c>
      <c r="L95" s="61"/>
      <c r="M95" s="200" t="s">
        <v>30</v>
      </c>
      <c r="N95" s="201" t="s">
        <v>45</v>
      </c>
      <c r="O95" s="42"/>
      <c r="P95" s="202">
        <f>O95*H95</f>
        <v>0</v>
      </c>
      <c r="Q95" s="202">
        <v>1.8480000000000001</v>
      </c>
      <c r="R95" s="202">
        <f>Q95*H95</f>
        <v>18.48</v>
      </c>
      <c r="S95" s="202">
        <v>0</v>
      </c>
      <c r="T95" s="203">
        <f>S95*H95</f>
        <v>0</v>
      </c>
      <c r="AR95" s="24" t="s">
        <v>90</v>
      </c>
      <c r="AT95" s="24" t="s">
        <v>128</v>
      </c>
      <c r="AU95" s="24" t="s">
        <v>84</v>
      </c>
      <c r="AY95" s="24" t="s">
        <v>126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82</v>
      </c>
      <c r="BK95" s="204">
        <f>ROUND(I95*H95,2)</f>
        <v>0</v>
      </c>
      <c r="BL95" s="24" t="s">
        <v>90</v>
      </c>
      <c r="BM95" s="24" t="s">
        <v>339</v>
      </c>
    </row>
    <row r="96" spans="2:65" s="14" customFormat="1" ht="13.5">
      <c r="B96" s="259"/>
      <c r="C96" s="260"/>
      <c r="D96" s="217" t="s">
        <v>134</v>
      </c>
      <c r="E96" s="261" t="s">
        <v>30</v>
      </c>
      <c r="F96" s="262" t="s">
        <v>340</v>
      </c>
      <c r="G96" s="260"/>
      <c r="H96" s="263" t="s">
        <v>30</v>
      </c>
      <c r="I96" s="264"/>
      <c r="J96" s="260"/>
      <c r="K96" s="260"/>
      <c r="L96" s="265"/>
      <c r="M96" s="266"/>
      <c r="N96" s="267"/>
      <c r="O96" s="267"/>
      <c r="P96" s="267"/>
      <c r="Q96" s="267"/>
      <c r="R96" s="267"/>
      <c r="S96" s="267"/>
      <c r="T96" s="268"/>
      <c r="AT96" s="269" t="s">
        <v>134</v>
      </c>
      <c r="AU96" s="269" t="s">
        <v>84</v>
      </c>
      <c r="AV96" s="14" t="s">
        <v>82</v>
      </c>
      <c r="AW96" s="14" t="s">
        <v>37</v>
      </c>
      <c r="AX96" s="14" t="s">
        <v>74</v>
      </c>
      <c r="AY96" s="269" t="s">
        <v>126</v>
      </c>
    </row>
    <row r="97" spans="2:65" s="11" customFormat="1" ht="13.5">
      <c r="B97" s="205"/>
      <c r="C97" s="206"/>
      <c r="D97" s="217" t="s">
        <v>134</v>
      </c>
      <c r="E97" s="218" t="s">
        <v>30</v>
      </c>
      <c r="F97" s="219" t="s">
        <v>341</v>
      </c>
      <c r="G97" s="206"/>
      <c r="H97" s="220">
        <v>10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134</v>
      </c>
      <c r="AU97" s="216" t="s">
        <v>84</v>
      </c>
      <c r="AV97" s="11" t="s">
        <v>84</v>
      </c>
      <c r="AW97" s="11" t="s">
        <v>37</v>
      </c>
      <c r="AX97" s="11" t="s">
        <v>82</v>
      </c>
      <c r="AY97" s="216" t="s">
        <v>126</v>
      </c>
    </row>
    <row r="98" spans="2:65" s="10" customFormat="1" ht="29.85" customHeight="1">
      <c r="B98" s="176"/>
      <c r="C98" s="177"/>
      <c r="D98" s="190" t="s">
        <v>73</v>
      </c>
      <c r="E98" s="191" t="s">
        <v>230</v>
      </c>
      <c r="F98" s="191" t="s">
        <v>231</v>
      </c>
      <c r="G98" s="177"/>
      <c r="H98" s="177"/>
      <c r="I98" s="180"/>
      <c r="J98" s="192">
        <f>BK98</f>
        <v>0</v>
      </c>
      <c r="K98" s="177"/>
      <c r="L98" s="182"/>
      <c r="M98" s="183"/>
      <c r="N98" s="184"/>
      <c r="O98" s="184"/>
      <c r="P98" s="185">
        <f>P99</f>
        <v>0</v>
      </c>
      <c r="Q98" s="184"/>
      <c r="R98" s="185">
        <f>R99</f>
        <v>0</v>
      </c>
      <c r="S98" s="184"/>
      <c r="T98" s="186">
        <f>T99</f>
        <v>0</v>
      </c>
      <c r="AR98" s="187" t="s">
        <v>82</v>
      </c>
      <c r="AT98" s="188" t="s">
        <v>73</v>
      </c>
      <c r="AU98" s="188" t="s">
        <v>82</v>
      </c>
      <c r="AY98" s="187" t="s">
        <v>126</v>
      </c>
      <c r="BK98" s="189">
        <f>BK99</f>
        <v>0</v>
      </c>
    </row>
    <row r="99" spans="2:65" s="1" customFormat="1" ht="31.5" customHeight="1">
      <c r="B99" s="41"/>
      <c r="C99" s="193" t="s">
        <v>164</v>
      </c>
      <c r="D99" s="193" t="s">
        <v>128</v>
      </c>
      <c r="E99" s="194" t="s">
        <v>233</v>
      </c>
      <c r="F99" s="195" t="s">
        <v>234</v>
      </c>
      <c r="G99" s="196" t="s">
        <v>227</v>
      </c>
      <c r="H99" s="197">
        <v>18.48</v>
      </c>
      <c r="I99" s="198"/>
      <c r="J99" s="199">
        <f>ROUND(I99*H99,2)</f>
        <v>0</v>
      </c>
      <c r="K99" s="195" t="s">
        <v>132</v>
      </c>
      <c r="L99" s="61"/>
      <c r="M99" s="200" t="s">
        <v>30</v>
      </c>
      <c r="N99" s="244" t="s">
        <v>45</v>
      </c>
      <c r="O99" s="245"/>
      <c r="P99" s="246">
        <f>O99*H99</f>
        <v>0</v>
      </c>
      <c r="Q99" s="246">
        <v>0</v>
      </c>
      <c r="R99" s="246">
        <f>Q99*H99</f>
        <v>0</v>
      </c>
      <c r="S99" s="246">
        <v>0</v>
      </c>
      <c r="T99" s="247">
        <f>S99*H99</f>
        <v>0</v>
      </c>
      <c r="AR99" s="24" t="s">
        <v>90</v>
      </c>
      <c r="AT99" s="24" t="s">
        <v>128</v>
      </c>
      <c r="AU99" s="24" t="s">
        <v>84</v>
      </c>
      <c r="AY99" s="24" t="s">
        <v>126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82</v>
      </c>
      <c r="BK99" s="204">
        <f>ROUND(I99*H99,2)</f>
        <v>0</v>
      </c>
      <c r="BL99" s="24" t="s">
        <v>90</v>
      </c>
      <c r="BM99" s="24" t="s">
        <v>342</v>
      </c>
    </row>
    <row r="100" spans="2:65" s="1" customFormat="1" ht="6.95" customHeight="1">
      <c r="B100" s="56"/>
      <c r="C100" s="57"/>
      <c r="D100" s="57"/>
      <c r="E100" s="57"/>
      <c r="F100" s="57"/>
      <c r="G100" s="57"/>
      <c r="H100" s="57"/>
      <c r="I100" s="139"/>
      <c r="J100" s="57"/>
      <c r="K100" s="57"/>
      <c r="L100" s="61"/>
    </row>
  </sheetData>
  <sheetProtection algorithmName="SHA-512" hashValue="1wLtyH3azhuDiO8OamHQWHV7ULtBc+Mz5Lvb+QcZbCoacS8L/pGlBlUKGBPwGm3ZhnW4MpIf8ctMSPywSC+IRA==" saltValue="+6XHuqUIZt57OzMJuIkR5Q==" spinCount="100000" sheet="1" objects="1" scenarios="1" formatCells="0" formatColumns="0" formatRows="0" sort="0" autoFilter="0"/>
  <autoFilter ref="C79:K99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93</v>
      </c>
      <c r="G1" s="396" t="s">
        <v>94</v>
      </c>
      <c r="H1" s="396"/>
      <c r="I1" s="115"/>
      <c r="J1" s="114" t="s">
        <v>95</v>
      </c>
      <c r="K1" s="113" t="s">
        <v>96</v>
      </c>
      <c r="L1" s="114" t="s">
        <v>97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24" t="s">
        <v>92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98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9" t="str">
        <f>'Rekapitulace stavby'!K6</f>
        <v>Lukavický potok, 10100958, Letohrad, 1,000 - 1,750, oprava koryta</v>
      </c>
      <c r="F7" s="390"/>
      <c r="G7" s="390"/>
      <c r="H7" s="390"/>
      <c r="I7" s="117"/>
      <c r="J7" s="29"/>
      <c r="K7" s="31"/>
    </row>
    <row r="8" spans="1:70" s="1" customFormat="1">
      <c r="B8" s="41"/>
      <c r="C8" s="42"/>
      <c r="D8" s="37" t="s">
        <v>99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1" t="s">
        <v>343</v>
      </c>
      <c r="F9" s="392"/>
      <c r="G9" s="392"/>
      <c r="H9" s="392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22. 2. 2017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8" t="s">
        <v>30</v>
      </c>
      <c r="F24" s="358"/>
      <c r="G24" s="358"/>
      <c r="H24" s="358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ROUND(SUM(BE83:BE166), 2)</f>
        <v>0</v>
      </c>
      <c r="G30" s="42"/>
      <c r="H30" s="42"/>
      <c r="I30" s="131">
        <v>0.21</v>
      </c>
      <c r="J30" s="130">
        <f>ROUND(ROUND((SUM(BE83:BE166)),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ROUND(SUM(BF83:BF166), 2)</f>
        <v>0</v>
      </c>
      <c r="G31" s="42"/>
      <c r="H31" s="42"/>
      <c r="I31" s="131">
        <v>0.15</v>
      </c>
      <c r="J31" s="130">
        <f>ROUND(ROUND((SUM(BF83:BF166)),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ROUND(SUM(BG83:BG166),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ROUND(SUM(BH83:BH166),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ROUND(SUM(BI83:BI166),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101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9" t="str">
        <f>E7</f>
        <v>Lukavický potok, 10100958, Letohrad, 1,000 - 1,750, oprava koryta</v>
      </c>
      <c r="F45" s="390"/>
      <c r="G45" s="390"/>
      <c r="H45" s="390"/>
      <c r="I45" s="118"/>
      <c r="J45" s="42"/>
      <c r="K45" s="45"/>
    </row>
    <row r="46" spans="2:11" s="1" customFormat="1" ht="14.45" customHeight="1">
      <c r="B46" s="41"/>
      <c r="C46" s="37" t="s">
        <v>99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1" t="str">
        <f>E9</f>
        <v>4 - VON Vedlejší a ostatní náklady</v>
      </c>
      <c r="F47" s="392"/>
      <c r="G47" s="392"/>
      <c r="H47" s="392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Letohrad</v>
      </c>
      <c r="G49" s="42"/>
      <c r="H49" s="42"/>
      <c r="I49" s="119" t="s">
        <v>26</v>
      </c>
      <c r="J49" s="120" t="str">
        <f>IF(J12="","",J12)</f>
        <v>22. 2. 2017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Povodí Labe,státní podnik,Víta Nejedlého 951, HK 3</v>
      </c>
      <c r="G51" s="42"/>
      <c r="H51" s="42"/>
      <c r="I51" s="119" t="s">
        <v>35</v>
      </c>
      <c r="J51" s="35" t="str">
        <f>E21</f>
        <v>Multiaqua, s.r.o.,Veverkova 1343, HK2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102</v>
      </c>
      <c r="D54" s="132"/>
      <c r="E54" s="132"/>
      <c r="F54" s="132"/>
      <c r="G54" s="132"/>
      <c r="H54" s="132"/>
      <c r="I54" s="145"/>
      <c r="J54" s="146" t="s">
        <v>103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104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105</v>
      </c>
    </row>
    <row r="57" spans="2:47" s="7" customFormat="1" ht="24.95" customHeight="1">
      <c r="B57" s="149"/>
      <c r="C57" s="150"/>
      <c r="D57" s="151" t="s">
        <v>106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239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7" customFormat="1" ht="24.95" customHeight="1">
      <c r="B59" s="149"/>
      <c r="C59" s="150"/>
      <c r="D59" s="151" t="s">
        <v>344</v>
      </c>
      <c r="E59" s="152"/>
      <c r="F59" s="152"/>
      <c r="G59" s="152"/>
      <c r="H59" s="152"/>
      <c r="I59" s="153"/>
      <c r="J59" s="154">
        <f>J88</f>
        <v>0</v>
      </c>
      <c r="K59" s="155"/>
    </row>
    <row r="60" spans="2:47" s="8" customFormat="1" ht="19.899999999999999" customHeight="1">
      <c r="B60" s="156"/>
      <c r="C60" s="157"/>
      <c r="D60" s="158" t="s">
        <v>345</v>
      </c>
      <c r="E60" s="159"/>
      <c r="F60" s="159"/>
      <c r="G60" s="159"/>
      <c r="H60" s="159"/>
      <c r="I60" s="160"/>
      <c r="J60" s="161">
        <f>J89</f>
        <v>0</v>
      </c>
      <c r="K60" s="162"/>
    </row>
    <row r="61" spans="2:47" s="8" customFormat="1" ht="19.899999999999999" customHeight="1">
      <c r="B61" s="156"/>
      <c r="C61" s="157"/>
      <c r="D61" s="158" t="s">
        <v>346</v>
      </c>
      <c r="E61" s="159"/>
      <c r="F61" s="159"/>
      <c r="G61" s="159"/>
      <c r="H61" s="159"/>
      <c r="I61" s="160"/>
      <c r="J61" s="161">
        <f>J111</f>
        <v>0</v>
      </c>
      <c r="K61" s="162"/>
    </row>
    <row r="62" spans="2:47" s="8" customFormat="1" ht="19.899999999999999" customHeight="1">
      <c r="B62" s="156"/>
      <c r="C62" s="157"/>
      <c r="D62" s="158" t="s">
        <v>347</v>
      </c>
      <c r="E62" s="159"/>
      <c r="F62" s="159"/>
      <c r="G62" s="159"/>
      <c r="H62" s="159"/>
      <c r="I62" s="160"/>
      <c r="J62" s="161">
        <f>J123</f>
        <v>0</v>
      </c>
      <c r="K62" s="162"/>
    </row>
    <row r="63" spans="2:47" s="8" customFormat="1" ht="19.899999999999999" customHeight="1">
      <c r="B63" s="156"/>
      <c r="C63" s="157"/>
      <c r="D63" s="158" t="s">
        <v>348</v>
      </c>
      <c r="E63" s="159"/>
      <c r="F63" s="159"/>
      <c r="G63" s="159"/>
      <c r="H63" s="159"/>
      <c r="I63" s="160"/>
      <c r="J63" s="161">
        <f>J130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110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22.5" customHeight="1">
      <c r="B73" s="41"/>
      <c r="C73" s="63"/>
      <c r="D73" s="63"/>
      <c r="E73" s="393" t="str">
        <f>E7</f>
        <v>Lukavický potok, 10100958, Letohrad, 1,000 - 1,750, oprava koryta</v>
      </c>
      <c r="F73" s="394"/>
      <c r="G73" s="394"/>
      <c r="H73" s="394"/>
      <c r="I73" s="163"/>
      <c r="J73" s="63"/>
      <c r="K73" s="63"/>
      <c r="L73" s="61"/>
    </row>
    <row r="74" spans="2:12" s="1" customFormat="1" ht="14.45" customHeight="1">
      <c r="B74" s="41"/>
      <c r="C74" s="65" t="s">
        <v>99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3.25" customHeight="1">
      <c r="B75" s="41"/>
      <c r="C75" s="63"/>
      <c r="D75" s="63"/>
      <c r="E75" s="369" t="str">
        <f>E9</f>
        <v>4 - VON Vedlejší a ostatní náklady</v>
      </c>
      <c r="F75" s="395"/>
      <c r="G75" s="395"/>
      <c r="H75" s="395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24</v>
      </c>
      <c r="D77" s="63"/>
      <c r="E77" s="63"/>
      <c r="F77" s="164" t="str">
        <f>F12</f>
        <v>Letohrad</v>
      </c>
      <c r="G77" s="63"/>
      <c r="H77" s="63"/>
      <c r="I77" s="165" t="s">
        <v>26</v>
      </c>
      <c r="J77" s="73" t="str">
        <f>IF(J12="","",J12)</f>
        <v>22. 2. 2017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>
      <c r="B79" s="41"/>
      <c r="C79" s="65" t="s">
        <v>28</v>
      </c>
      <c r="D79" s="63"/>
      <c r="E79" s="63"/>
      <c r="F79" s="164" t="str">
        <f>E15</f>
        <v>Povodí Labe,státní podnik,Víta Nejedlého 951, HK 3</v>
      </c>
      <c r="G79" s="63"/>
      <c r="H79" s="63"/>
      <c r="I79" s="165" t="s">
        <v>35</v>
      </c>
      <c r="J79" s="164" t="str">
        <f>E21</f>
        <v>Multiaqua, s.r.o.,Veverkova 1343, HK2</v>
      </c>
      <c r="K79" s="63"/>
      <c r="L79" s="61"/>
    </row>
    <row r="80" spans="2:12" s="1" customFormat="1" ht="14.45" customHeight="1">
      <c r="B80" s="41"/>
      <c r="C80" s="65" t="s">
        <v>33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111</v>
      </c>
      <c r="D82" s="168" t="s">
        <v>59</v>
      </c>
      <c r="E82" s="168" t="s">
        <v>55</v>
      </c>
      <c r="F82" s="168" t="s">
        <v>112</v>
      </c>
      <c r="G82" s="168" t="s">
        <v>113</v>
      </c>
      <c r="H82" s="168" t="s">
        <v>114</v>
      </c>
      <c r="I82" s="169" t="s">
        <v>115</v>
      </c>
      <c r="J82" s="168" t="s">
        <v>103</v>
      </c>
      <c r="K82" s="170" t="s">
        <v>116</v>
      </c>
      <c r="L82" s="171"/>
      <c r="M82" s="81" t="s">
        <v>117</v>
      </c>
      <c r="N82" s="82" t="s">
        <v>44</v>
      </c>
      <c r="O82" s="82" t="s">
        <v>118</v>
      </c>
      <c r="P82" s="82" t="s">
        <v>119</v>
      </c>
      <c r="Q82" s="82" t="s">
        <v>120</v>
      </c>
      <c r="R82" s="82" t="s">
        <v>121</v>
      </c>
      <c r="S82" s="82" t="s">
        <v>122</v>
      </c>
      <c r="T82" s="83" t="s">
        <v>123</v>
      </c>
    </row>
    <row r="83" spans="2:65" s="1" customFormat="1" ht="29.25" customHeight="1">
      <c r="B83" s="41"/>
      <c r="C83" s="87" t="s">
        <v>104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P84+P88</f>
        <v>0</v>
      </c>
      <c r="Q83" s="85"/>
      <c r="R83" s="173">
        <f>R84+R88</f>
        <v>0</v>
      </c>
      <c r="S83" s="85"/>
      <c r="T83" s="174">
        <f>T84+T88</f>
        <v>200</v>
      </c>
      <c r="AT83" s="24" t="s">
        <v>73</v>
      </c>
      <c r="AU83" s="24" t="s">
        <v>105</v>
      </c>
      <c r="BK83" s="175">
        <f>BK84+BK88</f>
        <v>0</v>
      </c>
    </row>
    <row r="84" spans="2:65" s="10" customFormat="1" ht="37.35" customHeight="1">
      <c r="B84" s="176"/>
      <c r="C84" s="177"/>
      <c r="D84" s="178" t="s">
        <v>73</v>
      </c>
      <c r="E84" s="179" t="s">
        <v>124</v>
      </c>
      <c r="F84" s="179" t="s">
        <v>125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</f>
        <v>0</v>
      </c>
      <c r="Q84" s="184"/>
      <c r="R84" s="185">
        <f>R85</f>
        <v>0</v>
      </c>
      <c r="S84" s="184"/>
      <c r="T84" s="186">
        <f>T85</f>
        <v>200</v>
      </c>
      <c r="AR84" s="187" t="s">
        <v>82</v>
      </c>
      <c r="AT84" s="188" t="s">
        <v>73</v>
      </c>
      <c r="AU84" s="188" t="s">
        <v>74</v>
      </c>
      <c r="AY84" s="187" t="s">
        <v>126</v>
      </c>
      <c r="BK84" s="189">
        <f>BK85</f>
        <v>0</v>
      </c>
    </row>
    <row r="85" spans="2:65" s="10" customFormat="1" ht="19.899999999999999" customHeight="1">
      <c r="B85" s="176"/>
      <c r="C85" s="177"/>
      <c r="D85" s="190" t="s">
        <v>73</v>
      </c>
      <c r="E85" s="191" t="s">
        <v>175</v>
      </c>
      <c r="F85" s="191" t="s">
        <v>309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SUM(P86:P87)</f>
        <v>0</v>
      </c>
      <c r="Q85" s="184"/>
      <c r="R85" s="185">
        <f>SUM(R86:R87)</f>
        <v>0</v>
      </c>
      <c r="S85" s="184"/>
      <c r="T85" s="186">
        <f>SUM(T86:T87)</f>
        <v>200</v>
      </c>
      <c r="AR85" s="187" t="s">
        <v>82</v>
      </c>
      <c r="AT85" s="188" t="s">
        <v>73</v>
      </c>
      <c r="AU85" s="188" t="s">
        <v>82</v>
      </c>
      <c r="AY85" s="187" t="s">
        <v>126</v>
      </c>
      <c r="BK85" s="189">
        <f>SUM(BK86:BK87)</f>
        <v>0</v>
      </c>
    </row>
    <row r="86" spans="2:65" s="1" customFormat="1" ht="22.5" customHeight="1">
      <c r="B86" s="41"/>
      <c r="C86" s="193" t="s">
        <v>82</v>
      </c>
      <c r="D86" s="193" t="s">
        <v>128</v>
      </c>
      <c r="E86" s="194" t="s">
        <v>349</v>
      </c>
      <c r="F86" s="195" t="s">
        <v>350</v>
      </c>
      <c r="G86" s="196" t="s">
        <v>131</v>
      </c>
      <c r="H86" s="197">
        <v>10000</v>
      </c>
      <c r="I86" s="198"/>
      <c r="J86" s="199">
        <f>ROUND(I86*H86,2)</f>
        <v>0</v>
      </c>
      <c r="K86" s="195" t="s">
        <v>351</v>
      </c>
      <c r="L86" s="61"/>
      <c r="M86" s="200" t="s">
        <v>30</v>
      </c>
      <c r="N86" s="201" t="s">
        <v>45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0.02</v>
      </c>
      <c r="T86" s="203">
        <f>S86*H86</f>
        <v>200</v>
      </c>
      <c r="AR86" s="24" t="s">
        <v>90</v>
      </c>
      <c r="AT86" s="24" t="s">
        <v>128</v>
      </c>
      <c r="AU86" s="24" t="s">
        <v>84</v>
      </c>
      <c r="AY86" s="24" t="s">
        <v>126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82</v>
      </c>
      <c r="BK86" s="204">
        <f>ROUND(I86*H86,2)</f>
        <v>0</v>
      </c>
      <c r="BL86" s="24" t="s">
        <v>90</v>
      </c>
      <c r="BM86" s="24" t="s">
        <v>352</v>
      </c>
    </row>
    <row r="87" spans="2:65" s="11" customFormat="1" ht="13.5">
      <c r="B87" s="205"/>
      <c r="C87" s="206"/>
      <c r="D87" s="217" t="s">
        <v>134</v>
      </c>
      <c r="E87" s="218" t="s">
        <v>30</v>
      </c>
      <c r="F87" s="219" t="s">
        <v>353</v>
      </c>
      <c r="G87" s="206"/>
      <c r="H87" s="220">
        <v>10000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134</v>
      </c>
      <c r="AU87" s="216" t="s">
        <v>84</v>
      </c>
      <c r="AV87" s="11" t="s">
        <v>84</v>
      </c>
      <c r="AW87" s="11" t="s">
        <v>37</v>
      </c>
      <c r="AX87" s="11" t="s">
        <v>82</v>
      </c>
      <c r="AY87" s="216" t="s">
        <v>126</v>
      </c>
    </row>
    <row r="88" spans="2:65" s="10" customFormat="1" ht="37.35" customHeight="1">
      <c r="B88" s="176"/>
      <c r="C88" s="177"/>
      <c r="D88" s="178" t="s">
        <v>73</v>
      </c>
      <c r="E88" s="179" t="s">
        <v>354</v>
      </c>
      <c r="F88" s="179" t="s">
        <v>355</v>
      </c>
      <c r="G88" s="177"/>
      <c r="H88" s="177"/>
      <c r="I88" s="180"/>
      <c r="J88" s="181">
        <f>BK88</f>
        <v>0</v>
      </c>
      <c r="K88" s="177"/>
      <c r="L88" s="182"/>
      <c r="M88" s="183"/>
      <c r="N88" s="184"/>
      <c r="O88" s="184"/>
      <c r="P88" s="185">
        <f>P89+P111+P123+P130</f>
        <v>0</v>
      </c>
      <c r="Q88" s="184"/>
      <c r="R88" s="185">
        <f>R89+R111+R123+R130</f>
        <v>0</v>
      </c>
      <c r="S88" s="184"/>
      <c r="T88" s="186">
        <f>T89+T111+T123+T130</f>
        <v>0</v>
      </c>
      <c r="AR88" s="187" t="s">
        <v>154</v>
      </c>
      <c r="AT88" s="188" t="s">
        <v>73</v>
      </c>
      <c r="AU88" s="188" t="s">
        <v>74</v>
      </c>
      <c r="AY88" s="187" t="s">
        <v>126</v>
      </c>
      <c r="BK88" s="189">
        <f>BK89+BK111+BK123+BK130</f>
        <v>0</v>
      </c>
    </row>
    <row r="89" spans="2:65" s="10" customFormat="1" ht="19.899999999999999" customHeight="1">
      <c r="B89" s="176"/>
      <c r="C89" s="177"/>
      <c r="D89" s="190" t="s">
        <v>73</v>
      </c>
      <c r="E89" s="191" t="s">
        <v>356</v>
      </c>
      <c r="F89" s="191" t="s">
        <v>357</v>
      </c>
      <c r="G89" s="177"/>
      <c r="H89" s="177"/>
      <c r="I89" s="180"/>
      <c r="J89" s="192">
        <f>BK89</f>
        <v>0</v>
      </c>
      <c r="K89" s="177"/>
      <c r="L89" s="182"/>
      <c r="M89" s="183"/>
      <c r="N89" s="184"/>
      <c r="O89" s="184"/>
      <c r="P89" s="185">
        <f>SUM(P90:P110)</f>
        <v>0</v>
      </c>
      <c r="Q89" s="184"/>
      <c r="R89" s="185">
        <f>SUM(R90:R110)</f>
        <v>0</v>
      </c>
      <c r="S89" s="184"/>
      <c r="T89" s="186">
        <f>SUM(T90:T110)</f>
        <v>0</v>
      </c>
      <c r="AR89" s="187" t="s">
        <v>154</v>
      </c>
      <c r="AT89" s="188" t="s">
        <v>73</v>
      </c>
      <c r="AU89" s="188" t="s">
        <v>82</v>
      </c>
      <c r="AY89" s="187" t="s">
        <v>126</v>
      </c>
      <c r="BK89" s="189">
        <f>SUM(BK90:BK110)</f>
        <v>0</v>
      </c>
    </row>
    <row r="90" spans="2:65" s="1" customFormat="1" ht="22.5" customHeight="1">
      <c r="B90" s="41"/>
      <c r="C90" s="193" t="s">
        <v>84</v>
      </c>
      <c r="D90" s="193" t="s">
        <v>128</v>
      </c>
      <c r="E90" s="194" t="s">
        <v>358</v>
      </c>
      <c r="F90" s="195" t="s">
        <v>359</v>
      </c>
      <c r="G90" s="196" t="s">
        <v>360</v>
      </c>
      <c r="H90" s="197">
        <v>0.5</v>
      </c>
      <c r="I90" s="198"/>
      <c r="J90" s="199">
        <f>ROUND(I90*H90,2)</f>
        <v>0</v>
      </c>
      <c r="K90" s="195" t="s">
        <v>30</v>
      </c>
      <c r="L90" s="61"/>
      <c r="M90" s="200" t="s">
        <v>30</v>
      </c>
      <c r="N90" s="201" t="s">
        <v>45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361</v>
      </c>
      <c r="AT90" s="24" t="s">
        <v>128</v>
      </c>
      <c r="AU90" s="24" t="s">
        <v>84</v>
      </c>
      <c r="AY90" s="24" t="s">
        <v>126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82</v>
      </c>
      <c r="BK90" s="204">
        <f>ROUND(I90*H90,2)</f>
        <v>0</v>
      </c>
      <c r="BL90" s="24" t="s">
        <v>361</v>
      </c>
      <c r="BM90" s="24" t="s">
        <v>362</v>
      </c>
    </row>
    <row r="91" spans="2:65" s="14" customFormat="1" ht="13.5">
      <c r="B91" s="259"/>
      <c r="C91" s="260"/>
      <c r="D91" s="217" t="s">
        <v>134</v>
      </c>
      <c r="E91" s="261" t="s">
        <v>30</v>
      </c>
      <c r="F91" s="262" t="s">
        <v>363</v>
      </c>
      <c r="G91" s="260"/>
      <c r="H91" s="263" t="s">
        <v>30</v>
      </c>
      <c r="I91" s="264"/>
      <c r="J91" s="260"/>
      <c r="K91" s="260"/>
      <c r="L91" s="265"/>
      <c r="M91" s="266"/>
      <c r="N91" s="267"/>
      <c r="O91" s="267"/>
      <c r="P91" s="267"/>
      <c r="Q91" s="267"/>
      <c r="R91" s="267"/>
      <c r="S91" s="267"/>
      <c r="T91" s="268"/>
      <c r="AT91" s="269" t="s">
        <v>134</v>
      </c>
      <c r="AU91" s="269" t="s">
        <v>84</v>
      </c>
      <c r="AV91" s="14" t="s">
        <v>82</v>
      </c>
      <c r="AW91" s="14" t="s">
        <v>37</v>
      </c>
      <c r="AX91" s="14" t="s">
        <v>74</v>
      </c>
      <c r="AY91" s="269" t="s">
        <v>126</v>
      </c>
    </row>
    <row r="92" spans="2:65" s="14" customFormat="1" ht="13.5">
      <c r="B92" s="259"/>
      <c r="C92" s="260"/>
      <c r="D92" s="217" t="s">
        <v>134</v>
      </c>
      <c r="E92" s="261" t="s">
        <v>30</v>
      </c>
      <c r="F92" s="262" t="s">
        <v>364</v>
      </c>
      <c r="G92" s="260"/>
      <c r="H92" s="263" t="s">
        <v>30</v>
      </c>
      <c r="I92" s="264"/>
      <c r="J92" s="260"/>
      <c r="K92" s="260"/>
      <c r="L92" s="265"/>
      <c r="M92" s="266"/>
      <c r="N92" s="267"/>
      <c r="O92" s="267"/>
      <c r="P92" s="267"/>
      <c r="Q92" s="267"/>
      <c r="R92" s="267"/>
      <c r="S92" s="267"/>
      <c r="T92" s="268"/>
      <c r="AT92" s="269" t="s">
        <v>134</v>
      </c>
      <c r="AU92" s="269" t="s">
        <v>84</v>
      </c>
      <c r="AV92" s="14" t="s">
        <v>82</v>
      </c>
      <c r="AW92" s="14" t="s">
        <v>37</v>
      </c>
      <c r="AX92" s="14" t="s">
        <v>74</v>
      </c>
      <c r="AY92" s="269" t="s">
        <v>126</v>
      </c>
    </row>
    <row r="93" spans="2:65" s="14" customFormat="1" ht="27">
      <c r="B93" s="259"/>
      <c r="C93" s="260"/>
      <c r="D93" s="217" t="s">
        <v>134</v>
      </c>
      <c r="E93" s="261" t="s">
        <v>30</v>
      </c>
      <c r="F93" s="262" t="s">
        <v>365</v>
      </c>
      <c r="G93" s="260"/>
      <c r="H93" s="263" t="s">
        <v>30</v>
      </c>
      <c r="I93" s="264"/>
      <c r="J93" s="260"/>
      <c r="K93" s="260"/>
      <c r="L93" s="265"/>
      <c r="M93" s="266"/>
      <c r="N93" s="267"/>
      <c r="O93" s="267"/>
      <c r="P93" s="267"/>
      <c r="Q93" s="267"/>
      <c r="R93" s="267"/>
      <c r="S93" s="267"/>
      <c r="T93" s="268"/>
      <c r="AT93" s="269" t="s">
        <v>134</v>
      </c>
      <c r="AU93" s="269" t="s">
        <v>84</v>
      </c>
      <c r="AV93" s="14" t="s">
        <v>82</v>
      </c>
      <c r="AW93" s="14" t="s">
        <v>37</v>
      </c>
      <c r="AX93" s="14" t="s">
        <v>74</v>
      </c>
      <c r="AY93" s="269" t="s">
        <v>126</v>
      </c>
    </row>
    <row r="94" spans="2:65" s="14" customFormat="1" ht="13.5">
      <c r="B94" s="259"/>
      <c r="C94" s="260"/>
      <c r="D94" s="217" t="s">
        <v>134</v>
      </c>
      <c r="E94" s="261" t="s">
        <v>30</v>
      </c>
      <c r="F94" s="262" t="s">
        <v>366</v>
      </c>
      <c r="G94" s="260"/>
      <c r="H94" s="263" t="s">
        <v>30</v>
      </c>
      <c r="I94" s="264"/>
      <c r="J94" s="260"/>
      <c r="K94" s="260"/>
      <c r="L94" s="265"/>
      <c r="M94" s="266"/>
      <c r="N94" s="267"/>
      <c r="O94" s="267"/>
      <c r="P94" s="267"/>
      <c r="Q94" s="267"/>
      <c r="R94" s="267"/>
      <c r="S94" s="267"/>
      <c r="T94" s="268"/>
      <c r="AT94" s="269" t="s">
        <v>134</v>
      </c>
      <c r="AU94" s="269" t="s">
        <v>84</v>
      </c>
      <c r="AV94" s="14" t="s">
        <v>82</v>
      </c>
      <c r="AW94" s="14" t="s">
        <v>37</v>
      </c>
      <c r="AX94" s="14" t="s">
        <v>74</v>
      </c>
      <c r="AY94" s="269" t="s">
        <v>126</v>
      </c>
    </row>
    <row r="95" spans="2:65" s="14" customFormat="1" ht="13.5">
      <c r="B95" s="259"/>
      <c r="C95" s="260"/>
      <c r="D95" s="217" t="s">
        <v>134</v>
      </c>
      <c r="E95" s="261" t="s">
        <v>30</v>
      </c>
      <c r="F95" s="262" t="s">
        <v>367</v>
      </c>
      <c r="G95" s="260"/>
      <c r="H95" s="263" t="s">
        <v>30</v>
      </c>
      <c r="I95" s="264"/>
      <c r="J95" s="260"/>
      <c r="K95" s="260"/>
      <c r="L95" s="265"/>
      <c r="M95" s="266"/>
      <c r="N95" s="267"/>
      <c r="O95" s="267"/>
      <c r="P95" s="267"/>
      <c r="Q95" s="267"/>
      <c r="R95" s="267"/>
      <c r="S95" s="267"/>
      <c r="T95" s="268"/>
      <c r="AT95" s="269" t="s">
        <v>134</v>
      </c>
      <c r="AU95" s="269" t="s">
        <v>84</v>
      </c>
      <c r="AV95" s="14" t="s">
        <v>82</v>
      </c>
      <c r="AW95" s="14" t="s">
        <v>37</v>
      </c>
      <c r="AX95" s="14" t="s">
        <v>74</v>
      </c>
      <c r="AY95" s="269" t="s">
        <v>126</v>
      </c>
    </row>
    <row r="96" spans="2:65" s="14" customFormat="1" ht="27">
      <c r="B96" s="259"/>
      <c r="C96" s="260"/>
      <c r="D96" s="217" t="s">
        <v>134</v>
      </c>
      <c r="E96" s="261" t="s">
        <v>30</v>
      </c>
      <c r="F96" s="262" t="s">
        <v>368</v>
      </c>
      <c r="G96" s="260"/>
      <c r="H96" s="263" t="s">
        <v>30</v>
      </c>
      <c r="I96" s="264"/>
      <c r="J96" s="260"/>
      <c r="K96" s="260"/>
      <c r="L96" s="265"/>
      <c r="M96" s="266"/>
      <c r="N96" s="267"/>
      <c r="O96" s="267"/>
      <c r="P96" s="267"/>
      <c r="Q96" s="267"/>
      <c r="R96" s="267"/>
      <c r="S96" s="267"/>
      <c r="T96" s="268"/>
      <c r="AT96" s="269" t="s">
        <v>134</v>
      </c>
      <c r="AU96" s="269" t="s">
        <v>84</v>
      </c>
      <c r="AV96" s="14" t="s">
        <v>82</v>
      </c>
      <c r="AW96" s="14" t="s">
        <v>37</v>
      </c>
      <c r="AX96" s="14" t="s">
        <v>74</v>
      </c>
      <c r="AY96" s="269" t="s">
        <v>126</v>
      </c>
    </row>
    <row r="97" spans="2:65" s="14" customFormat="1" ht="13.5">
      <c r="B97" s="259"/>
      <c r="C97" s="260"/>
      <c r="D97" s="217" t="s">
        <v>134</v>
      </c>
      <c r="E97" s="261" t="s">
        <v>30</v>
      </c>
      <c r="F97" s="262" t="s">
        <v>369</v>
      </c>
      <c r="G97" s="260"/>
      <c r="H97" s="263" t="s">
        <v>30</v>
      </c>
      <c r="I97" s="264"/>
      <c r="J97" s="260"/>
      <c r="K97" s="260"/>
      <c r="L97" s="265"/>
      <c r="M97" s="266"/>
      <c r="N97" s="267"/>
      <c r="O97" s="267"/>
      <c r="P97" s="267"/>
      <c r="Q97" s="267"/>
      <c r="R97" s="267"/>
      <c r="S97" s="267"/>
      <c r="T97" s="268"/>
      <c r="AT97" s="269" t="s">
        <v>134</v>
      </c>
      <c r="AU97" s="269" t="s">
        <v>84</v>
      </c>
      <c r="AV97" s="14" t="s">
        <v>82</v>
      </c>
      <c r="AW97" s="14" t="s">
        <v>37</v>
      </c>
      <c r="AX97" s="14" t="s">
        <v>74</v>
      </c>
      <c r="AY97" s="269" t="s">
        <v>126</v>
      </c>
    </row>
    <row r="98" spans="2:65" s="14" customFormat="1" ht="27">
      <c r="B98" s="259"/>
      <c r="C98" s="260"/>
      <c r="D98" s="217" t="s">
        <v>134</v>
      </c>
      <c r="E98" s="261" t="s">
        <v>30</v>
      </c>
      <c r="F98" s="262" t="s">
        <v>370</v>
      </c>
      <c r="G98" s="260"/>
      <c r="H98" s="263" t="s">
        <v>30</v>
      </c>
      <c r="I98" s="264"/>
      <c r="J98" s="260"/>
      <c r="K98" s="260"/>
      <c r="L98" s="265"/>
      <c r="M98" s="266"/>
      <c r="N98" s="267"/>
      <c r="O98" s="267"/>
      <c r="P98" s="267"/>
      <c r="Q98" s="267"/>
      <c r="R98" s="267"/>
      <c r="S98" s="267"/>
      <c r="T98" s="268"/>
      <c r="AT98" s="269" t="s">
        <v>134</v>
      </c>
      <c r="AU98" s="269" t="s">
        <v>84</v>
      </c>
      <c r="AV98" s="14" t="s">
        <v>82</v>
      </c>
      <c r="AW98" s="14" t="s">
        <v>37</v>
      </c>
      <c r="AX98" s="14" t="s">
        <v>74</v>
      </c>
      <c r="AY98" s="269" t="s">
        <v>126</v>
      </c>
    </row>
    <row r="99" spans="2:65" s="14" customFormat="1" ht="13.5">
      <c r="B99" s="259"/>
      <c r="C99" s="260"/>
      <c r="D99" s="217" t="s">
        <v>134</v>
      </c>
      <c r="E99" s="261" t="s">
        <v>30</v>
      </c>
      <c r="F99" s="262" t="s">
        <v>371</v>
      </c>
      <c r="G99" s="260"/>
      <c r="H99" s="263" t="s">
        <v>30</v>
      </c>
      <c r="I99" s="264"/>
      <c r="J99" s="260"/>
      <c r="K99" s="260"/>
      <c r="L99" s="265"/>
      <c r="M99" s="266"/>
      <c r="N99" s="267"/>
      <c r="O99" s="267"/>
      <c r="P99" s="267"/>
      <c r="Q99" s="267"/>
      <c r="R99" s="267"/>
      <c r="S99" s="267"/>
      <c r="T99" s="268"/>
      <c r="AT99" s="269" t="s">
        <v>134</v>
      </c>
      <c r="AU99" s="269" t="s">
        <v>84</v>
      </c>
      <c r="AV99" s="14" t="s">
        <v>82</v>
      </c>
      <c r="AW99" s="14" t="s">
        <v>37</v>
      </c>
      <c r="AX99" s="14" t="s">
        <v>74</v>
      </c>
      <c r="AY99" s="269" t="s">
        <v>126</v>
      </c>
    </row>
    <row r="100" spans="2:65" s="14" customFormat="1" ht="27">
      <c r="B100" s="259"/>
      <c r="C100" s="260"/>
      <c r="D100" s="217" t="s">
        <v>134</v>
      </c>
      <c r="E100" s="261" t="s">
        <v>30</v>
      </c>
      <c r="F100" s="262" t="s">
        <v>372</v>
      </c>
      <c r="G100" s="260"/>
      <c r="H100" s="263" t="s">
        <v>30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AT100" s="269" t="s">
        <v>134</v>
      </c>
      <c r="AU100" s="269" t="s">
        <v>84</v>
      </c>
      <c r="AV100" s="14" t="s">
        <v>82</v>
      </c>
      <c r="AW100" s="14" t="s">
        <v>37</v>
      </c>
      <c r="AX100" s="14" t="s">
        <v>74</v>
      </c>
      <c r="AY100" s="269" t="s">
        <v>126</v>
      </c>
    </row>
    <row r="101" spans="2:65" s="14" customFormat="1" ht="27">
      <c r="B101" s="259"/>
      <c r="C101" s="260"/>
      <c r="D101" s="217" t="s">
        <v>134</v>
      </c>
      <c r="E101" s="261" t="s">
        <v>30</v>
      </c>
      <c r="F101" s="262" t="s">
        <v>373</v>
      </c>
      <c r="G101" s="260"/>
      <c r="H101" s="263" t="s">
        <v>30</v>
      </c>
      <c r="I101" s="264"/>
      <c r="J101" s="260"/>
      <c r="K101" s="260"/>
      <c r="L101" s="265"/>
      <c r="M101" s="266"/>
      <c r="N101" s="267"/>
      <c r="O101" s="267"/>
      <c r="P101" s="267"/>
      <c r="Q101" s="267"/>
      <c r="R101" s="267"/>
      <c r="S101" s="267"/>
      <c r="T101" s="268"/>
      <c r="AT101" s="269" t="s">
        <v>134</v>
      </c>
      <c r="AU101" s="269" t="s">
        <v>84</v>
      </c>
      <c r="AV101" s="14" t="s">
        <v>82</v>
      </c>
      <c r="AW101" s="14" t="s">
        <v>37</v>
      </c>
      <c r="AX101" s="14" t="s">
        <v>74</v>
      </c>
      <c r="AY101" s="269" t="s">
        <v>126</v>
      </c>
    </row>
    <row r="102" spans="2:65" s="14" customFormat="1" ht="27">
      <c r="B102" s="259"/>
      <c r="C102" s="260"/>
      <c r="D102" s="217" t="s">
        <v>134</v>
      </c>
      <c r="E102" s="261" t="s">
        <v>30</v>
      </c>
      <c r="F102" s="262" t="s">
        <v>374</v>
      </c>
      <c r="G102" s="260"/>
      <c r="H102" s="263" t="s">
        <v>30</v>
      </c>
      <c r="I102" s="264"/>
      <c r="J102" s="260"/>
      <c r="K102" s="260"/>
      <c r="L102" s="265"/>
      <c r="M102" s="266"/>
      <c r="N102" s="267"/>
      <c r="O102" s="267"/>
      <c r="P102" s="267"/>
      <c r="Q102" s="267"/>
      <c r="R102" s="267"/>
      <c r="S102" s="267"/>
      <c r="T102" s="268"/>
      <c r="AT102" s="269" t="s">
        <v>134</v>
      </c>
      <c r="AU102" s="269" t="s">
        <v>84</v>
      </c>
      <c r="AV102" s="14" t="s">
        <v>82</v>
      </c>
      <c r="AW102" s="14" t="s">
        <v>37</v>
      </c>
      <c r="AX102" s="14" t="s">
        <v>74</v>
      </c>
      <c r="AY102" s="269" t="s">
        <v>126</v>
      </c>
    </row>
    <row r="103" spans="2:65" s="14" customFormat="1" ht="27">
      <c r="B103" s="259"/>
      <c r="C103" s="260"/>
      <c r="D103" s="217" t="s">
        <v>134</v>
      </c>
      <c r="E103" s="261" t="s">
        <v>30</v>
      </c>
      <c r="F103" s="262" t="s">
        <v>375</v>
      </c>
      <c r="G103" s="260"/>
      <c r="H103" s="263" t="s">
        <v>30</v>
      </c>
      <c r="I103" s="264"/>
      <c r="J103" s="260"/>
      <c r="K103" s="260"/>
      <c r="L103" s="265"/>
      <c r="M103" s="266"/>
      <c r="N103" s="267"/>
      <c r="O103" s="267"/>
      <c r="P103" s="267"/>
      <c r="Q103" s="267"/>
      <c r="R103" s="267"/>
      <c r="S103" s="267"/>
      <c r="T103" s="268"/>
      <c r="AT103" s="269" t="s">
        <v>134</v>
      </c>
      <c r="AU103" s="269" t="s">
        <v>84</v>
      </c>
      <c r="AV103" s="14" t="s">
        <v>82</v>
      </c>
      <c r="AW103" s="14" t="s">
        <v>37</v>
      </c>
      <c r="AX103" s="14" t="s">
        <v>74</v>
      </c>
      <c r="AY103" s="269" t="s">
        <v>126</v>
      </c>
    </row>
    <row r="104" spans="2:65" s="11" customFormat="1" ht="13.5">
      <c r="B104" s="205"/>
      <c r="C104" s="206"/>
      <c r="D104" s="207" t="s">
        <v>134</v>
      </c>
      <c r="E104" s="208" t="s">
        <v>30</v>
      </c>
      <c r="F104" s="209" t="s">
        <v>376</v>
      </c>
      <c r="G104" s="206"/>
      <c r="H104" s="210">
        <v>0.5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134</v>
      </c>
      <c r="AU104" s="216" t="s">
        <v>84</v>
      </c>
      <c r="AV104" s="11" t="s">
        <v>84</v>
      </c>
      <c r="AW104" s="11" t="s">
        <v>37</v>
      </c>
      <c r="AX104" s="11" t="s">
        <v>82</v>
      </c>
      <c r="AY104" s="216" t="s">
        <v>126</v>
      </c>
    </row>
    <row r="105" spans="2:65" s="1" customFormat="1" ht="22.5" customHeight="1">
      <c r="B105" s="41"/>
      <c r="C105" s="193" t="s">
        <v>87</v>
      </c>
      <c r="D105" s="193" t="s">
        <v>128</v>
      </c>
      <c r="E105" s="194" t="s">
        <v>377</v>
      </c>
      <c r="F105" s="195" t="s">
        <v>378</v>
      </c>
      <c r="G105" s="196" t="s">
        <v>360</v>
      </c>
      <c r="H105" s="197">
        <v>0.5</v>
      </c>
      <c r="I105" s="198"/>
      <c r="J105" s="199">
        <f>ROUND(I105*H105,2)</f>
        <v>0</v>
      </c>
      <c r="K105" s="195" t="s">
        <v>30</v>
      </c>
      <c r="L105" s="61"/>
      <c r="M105" s="200" t="s">
        <v>30</v>
      </c>
      <c r="N105" s="201" t="s">
        <v>45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361</v>
      </c>
      <c r="AT105" s="24" t="s">
        <v>128</v>
      </c>
      <c r="AU105" s="24" t="s">
        <v>84</v>
      </c>
      <c r="AY105" s="24" t="s">
        <v>126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82</v>
      </c>
      <c r="BK105" s="204">
        <f>ROUND(I105*H105,2)</f>
        <v>0</v>
      </c>
      <c r="BL105" s="24" t="s">
        <v>361</v>
      </c>
      <c r="BM105" s="24" t="s">
        <v>379</v>
      </c>
    </row>
    <row r="106" spans="2:65" s="14" customFormat="1" ht="13.5">
      <c r="B106" s="259"/>
      <c r="C106" s="260"/>
      <c r="D106" s="217" t="s">
        <v>134</v>
      </c>
      <c r="E106" s="261" t="s">
        <v>30</v>
      </c>
      <c r="F106" s="262" t="s">
        <v>378</v>
      </c>
      <c r="G106" s="260"/>
      <c r="H106" s="263" t="s">
        <v>30</v>
      </c>
      <c r="I106" s="264"/>
      <c r="J106" s="260"/>
      <c r="K106" s="260"/>
      <c r="L106" s="265"/>
      <c r="M106" s="266"/>
      <c r="N106" s="267"/>
      <c r="O106" s="267"/>
      <c r="P106" s="267"/>
      <c r="Q106" s="267"/>
      <c r="R106" s="267"/>
      <c r="S106" s="267"/>
      <c r="T106" s="268"/>
      <c r="AT106" s="269" t="s">
        <v>134</v>
      </c>
      <c r="AU106" s="269" t="s">
        <v>84</v>
      </c>
      <c r="AV106" s="14" t="s">
        <v>82</v>
      </c>
      <c r="AW106" s="14" t="s">
        <v>37</v>
      </c>
      <c r="AX106" s="14" t="s">
        <v>74</v>
      </c>
      <c r="AY106" s="269" t="s">
        <v>126</v>
      </c>
    </row>
    <row r="107" spans="2:65" s="14" customFormat="1" ht="13.5">
      <c r="B107" s="259"/>
      <c r="C107" s="260"/>
      <c r="D107" s="217" t="s">
        <v>134</v>
      </c>
      <c r="E107" s="261" t="s">
        <v>30</v>
      </c>
      <c r="F107" s="262" t="s">
        <v>380</v>
      </c>
      <c r="G107" s="260"/>
      <c r="H107" s="263" t="s">
        <v>30</v>
      </c>
      <c r="I107" s="264"/>
      <c r="J107" s="260"/>
      <c r="K107" s="260"/>
      <c r="L107" s="265"/>
      <c r="M107" s="266"/>
      <c r="N107" s="267"/>
      <c r="O107" s="267"/>
      <c r="P107" s="267"/>
      <c r="Q107" s="267"/>
      <c r="R107" s="267"/>
      <c r="S107" s="267"/>
      <c r="T107" s="268"/>
      <c r="AT107" s="269" t="s">
        <v>134</v>
      </c>
      <c r="AU107" s="269" t="s">
        <v>84</v>
      </c>
      <c r="AV107" s="14" t="s">
        <v>82</v>
      </c>
      <c r="AW107" s="14" t="s">
        <v>37</v>
      </c>
      <c r="AX107" s="14" t="s">
        <v>74</v>
      </c>
      <c r="AY107" s="269" t="s">
        <v>126</v>
      </c>
    </row>
    <row r="108" spans="2:65" s="14" customFormat="1" ht="13.5">
      <c r="B108" s="259"/>
      <c r="C108" s="260"/>
      <c r="D108" s="217" t="s">
        <v>134</v>
      </c>
      <c r="E108" s="261" t="s">
        <v>30</v>
      </c>
      <c r="F108" s="262" t="s">
        <v>381</v>
      </c>
      <c r="G108" s="260"/>
      <c r="H108" s="263" t="s">
        <v>30</v>
      </c>
      <c r="I108" s="264"/>
      <c r="J108" s="260"/>
      <c r="K108" s="260"/>
      <c r="L108" s="265"/>
      <c r="M108" s="266"/>
      <c r="N108" s="267"/>
      <c r="O108" s="267"/>
      <c r="P108" s="267"/>
      <c r="Q108" s="267"/>
      <c r="R108" s="267"/>
      <c r="S108" s="267"/>
      <c r="T108" s="268"/>
      <c r="AT108" s="269" t="s">
        <v>134</v>
      </c>
      <c r="AU108" s="269" t="s">
        <v>84</v>
      </c>
      <c r="AV108" s="14" t="s">
        <v>82</v>
      </c>
      <c r="AW108" s="14" t="s">
        <v>37</v>
      </c>
      <c r="AX108" s="14" t="s">
        <v>74</v>
      </c>
      <c r="AY108" s="269" t="s">
        <v>126</v>
      </c>
    </row>
    <row r="109" spans="2:65" s="14" customFormat="1" ht="13.5">
      <c r="B109" s="259"/>
      <c r="C109" s="260"/>
      <c r="D109" s="217" t="s">
        <v>134</v>
      </c>
      <c r="E109" s="261" t="s">
        <v>30</v>
      </c>
      <c r="F109" s="262" t="s">
        <v>382</v>
      </c>
      <c r="G109" s="260"/>
      <c r="H109" s="263" t="s">
        <v>30</v>
      </c>
      <c r="I109" s="264"/>
      <c r="J109" s="260"/>
      <c r="K109" s="260"/>
      <c r="L109" s="265"/>
      <c r="M109" s="266"/>
      <c r="N109" s="267"/>
      <c r="O109" s="267"/>
      <c r="P109" s="267"/>
      <c r="Q109" s="267"/>
      <c r="R109" s="267"/>
      <c r="S109" s="267"/>
      <c r="T109" s="268"/>
      <c r="AT109" s="269" t="s">
        <v>134</v>
      </c>
      <c r="AU109" s="269" t="s">
        <v>84</v>
      </c>
      <c r="AV109" s="14" t="s">
        <v>82</v>
      </c>
      <c r="AW109" s="14" t="s">
        <v>37</v>
      </c>
      <c r="AX109" s="14" t="s">
        <v>74</v>
      </c>
      <c r="AY109" s="269" t="s">
        <v>126</v>
      </c>
    </row>
    <row r="110" spans="2:65" s="11" customFormat="1" ht="13.5">
      <c r="B110" s="205"/>
      <c r="C110" s="206"/>
      <c r="D110" s="217" t="s">
        <v>134</v>
      </c>
      <c r="E110" s="218" t="s">
        <v>30</v>
      </c>
      <c r="F110" s="219" t="s">
        <v>376</v>
      </c>
      <c r="G110" s="206"/>
      <c r="H110" s="220">
        <v>0.5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134</v>
      </c>
      <c r="AU110" s="216" t="s">
        <v>84</v>
      </c>
      <c r="AV110" s="11" t="s">
        <v>84</v>
      </c>
      <c r="AW110" s="11" t="s">
        <v>37</v>
      </c>
      <c r="AX110" s="11" t="s">
        <v>82</v>
      </c>
      <c r="AY110" s="216" t="s">
        <v>126</v>
      </c>
    </row>
    <row r="111" spans="2:65" s="10" customFormat="1" ht="29.85" customHeight="1">
      <c r="B111" s="176"/>
      <c r="C111" s="177"/>
      <c r="D111" s="190" t="s">
        <v>73</v>
      </c>
      <c r="E111" s="191" t="s">
        <v>383</v>
      </c>
      <c r="F111" s="191" t="s">
        <v>384</v>
      </c>
      <c r="G111" s="177"/>
      <c r="H111" s="177"/>
      <c r="I111" s="180"/>
      <c r="J111" s="192">
        <f>BK111</f>
        <v>0</v>
      </c>
      <c r="K111" s="177"/>
      <c r="L111" s="182"/>
      <c r="M111" s="183"/>
      <c r="N111" s="184"/>
      <c r="O111" s="184"/>
      <c r="P111" s="185">
        <f>SUM(P112:P122)</f>
        <v>0</v>
      </c>
      <c r="Q111" s="184"/>
      <c r="R111" s="185">
        <f>SUM(R112:R122)</f>
        <v>0</v>
      </c>
      <c r="S111" s="184"/>
      <c r="T111" s="186">
        <f>SUM(T112:T122)</f>
        <v>0</v>
      </c>
      <c r="AR111" s="187" t="s">
        <v>154</v>
      </c>
      <c r="AT111" s="188" t="s">
        <v>73</v>
      </c>
      <c r="AU111" s="188" t="s">
        <v>82</v>
      </c>
      <c r="AY111" s="187" t="s">
        <v>126</v>
      </c>
      <c r="BK111" s="189">
        <f>SUM(BK112:BK122)</f>
        <v>0</v>
      </c>
    </row>
    <row r="112" spans="2:65" s="1" customFormat="1" ht="22.5" customHeight="1">
      <c r="B112" s="41"/>
      <c r="C112" s="193" t="s">
        <v>90</v>
      </c>
      <c r="D112" s="193" t="s">
        <v>128</v>
      </c>
      <c r="E112" s="194" t="s">
        <v>385</v>
      </c>
      <c r="F112" s="195" t="s">
        <v>386</v>
      </c>
      <c r="G112" s="196" t="s">
        <v>147</v>
      </c>
      <c r="H112" s="197">
        <v>1</v>
      </c>
      <c r="I112" s="198"/>
      <c r="J112" s="199">
        <f>ROUND(I112*H112,2)</f>
        <v>0</v>
      </c>
      <c r="K112" s="195" t="s">
        <v>30</v>
      </c>
      <c r="L112" s="61"/>
      <c r="M112" s="200" t="s">
        <v>30</v>
      </c>
      <c r="N112" s="201" t="s">
        <v>45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4" t="s">
        <v>361</v>
      </c>
      <c r="AT112" s="24" t="s">
        <v>128</v>
      </c>
      <c r="AU112" s="24" t="s">
        <v>84</v>
      </c>
      <c r="AY112" s="24" t="s">
        <v>126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82</v>
      </c>
      <c r="BK112" s="204">
        <f>ROUND(I112*H112,2)</f>
        <v>0</v>
      </c>
      <c r="BL112" s="24" t="s">
        <v>361</v>
      </c>
      <c r="BM112" s="24" t="s">
        <v>387</v>
      </c>
    </row>
    <row r="113" spans="2:65" s="14" customFormat="1" ht="13.5">
      <c r="B113" s="259"/>
      <c r="C113" s="260"/>
      <c r="D113" s="217" t="s">
        <v>134</v>
      </c>
      <c r="E113" s="261" t="s">
        <v>30</v>
      </c>
      <c r="F113" s="262" t="s">
        <v>388</v>
      </c>
      <c r="G113" s="260"/>
      <c r="H113" s="263" t="s">
        <v>30</v>
      </c>
      <c r="I113" s="264"/>
      <c r="J113" s="260"/>
      <c r="K113" s="260"/>
      <c r="L113" s="265"/>
      <c r="M113" s="266"/>
      <c r="N113" s="267"/>
      <c r="O113" s="267"/>
      <c r="P113" s="267"/>
      <c r="Q113" s="267"/>
      <c r="R113" s="267"/>
      <c r="S113" s="267"/>
      <c r="T113" s="268"/>
      <c r="AT113" s="269" t="s">
        <v>134</v>
      </c>
      <c r="AU113" s="269" t="s">
        <v>84</v>
      </c>
      <c r="AV113" s="14" t="s">
        <v>82</v>
      </c>
      <c r="AW113" s="14" t="s">
        <v>37</v>
      </c>
      <c r="AX113" s="14" t="s">
        <v>74</v>
      </c>
      <c r="AY113" s="269" t="s">
        <v>126</v>
      </c>
    </row>
    <row r="114" spans="2:65" s="14" customFormat="1" ht="13.5">
      <c r="B114" s="259"/>
      <c r="C114" s="260"/>
      <c r="D114" s="217" t="s">
        <v>134</v>
      </c>
      <c r="E114" s="261" t="s">
        <v>30</v>
      </c>
      <c r="F114" s="262" t="s">
        <v>389</v>
      </c>
      <c r="G114" s="260"/>
      <c r="H114" s="263" t="s">
        <v>30</v>
      </c>
      <c r="I114" s="264"/>
      <c r="J114" s="260"/>
      <c r="K114" s="260"/>
      <c r="L114" s="265"/>
      <c r="M114" s="266"/>
      <c r="N114" s="267"/>
      <c r="O114" s="267"/>
      <c r="P114" s="267"/>
      <c r="Q114" s="267"/>
      <c r="R114" s="267"/>
      <c r="S114" s="267"/>
      <c r="T114" s="268"/>
      <c r="AT114" s="269" t="s">
        <v>134</v>
      </c>
      <c r="AU114" s="269" t="s">
        <v>84</v>
      </c>
      <c r="AV114" s="14" t="s">
        <v>82</v>
      </c>
      <c r="AW114" s="14" t="s">
        <v>37</v>
      </c>
      <c r="AX114" s="14" t="s">
        <v>74</v>
      </c>
      <c r="AY114" s="269" t="s">
        <v>126</v>
      </c>
    </row>
    <row r="115" spans="2:65" s="11" customFormat="1" ht="13.5">
      <c r="B115" s="205"/>
      <c r="C115" s="206"/>
      <c r="D115" s="207" t="s">
        <v>134</v>
      </c>
      <c r="E115" s="208" t="s">
        <v>30</v>
      </c>
      <c r="F115" s="209" t="s">
        <v>82</v>
      </c>
      <c r="G115" s="206"/>
      <c r="H115" s="210">
        <v>1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134</v>
      </c>
      <c r="AU115" s="216" t="s">
        <v>84</v>
      </c>
      <c r="AV115" s="11" t="s">
        <v>84</v>
      </c>
      <c r="AW115" s="11" t="s">
        <v>37</v>
      </c>
      <c r="AX115" s="11" t="s">
        <v>82</v>
      </c>
      <c r="AY115" s="216" t="s">
        <v>126</v>
      </c>
    </row>
    <row r="116" spans="2:65" s="1" customFormat="1" ht="22.5" customHeight="1">
      <c r="B116" s="41"/>
      <c r="C116" s="193" t="s">
        <v>154</v>
      </c>
      <c r="D116" s="193" t="s">
        <v>128</v>
      </c>
      <c r="E116" s="194" t="s">
        <v>390</v>
      </c>
      <c r="F116" s="195" t="s">
        <v>391</v>
      </c>
      <c r="G116" s="196" t="s">
        <v>147</v>
      </c>
      <c r="H116" s="197">
        <v>1</v>
      </c>
      <c r="I116" s="198"/>
      <c r="J116" s="199">
        <f>ROUND(I116*H116,2)</f>
        <v>0</v>
      </c>
      <c r="K116" s="195" t="s">
        <v>30</v>
      </c>
      <c r="L116" s="61"/>
      <c r="M116" s="200" t="s">
        <v>30</v>
      </c>
      <c r="N116" s="201" t="s">
        <v>45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361</v>
      </c>
      <c r="AT116" s="24" t="s">
        <v>128</v>
      </c>
      <c r="AU116" s="24" t="s">
        <v>84</v>
      </c>
      <c r="AY116" s="24" t="s">
        <v>126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82</v>
      </c>
      <c r="BK116" s="204">
        <f>ROUND(I116*H116,2)</f>
        <v>0</v>
      </c>
      <c r="BL116" s="24" t="s">
        <v>361</v>
      </c>
      <c r="BM116" s="24" t="s">
        <v>392</v>
      </c>
    </row>
    <row r="117" spans="2:65" s="14" customFormat="1" ht="13.5">
      <c r="B117" s="259"/>
      <c r="C117" s="260"/>
      <c r="D117" s="217" t="s">
        <v>134</v>
      </c>
      <c r="E117" s="261" t="s">
        <v>30</v>
      </c>
      <c r="F117" s="262" t="s">
        <v>393</v>
      </c>
      <c r="G117" s="260"/>
      <c r="H117" s="263" t="s">
        <v>30</v>
      </c>
      <c r="I117" s="264"/>
      <c r="J117" s="260"/>
      <c r="K117" s="260"/>
      <c r="L117" s="265"/>
      <c r="M117" s="266"/>
      <c r="N117" s="267"/>
      <c r="O117" s="267"/>
      <c r="P117" s="267"/>
      <c r="Q117" s="267"/>
      <c r="R117" s="267"/>
      <c r="S117" s="267"/>
      <c r="T117" s="268"/>
      <c r="AT117" s="269" t="s">
        <v>134</v>
      </c>
      <c r="AU117" s="269" t="s">
        <v>84</v>
      </c>
      <c r="AV117" s="14" t="s">
        <v>82</v>
      </c>
      <c r="AW117" s="14" t="s">
        <v>37</v>
      </c>
      <c r="AX117" s="14" t="s">
        <v>74</v>
      </c>
      <c r="AY117" s="269" t="s">
        <v>126</v>
      </c>
    </row>
    <row r="118" spans="2:65" s="14" customFormat="1" ht="13.5">
      <c r="B118" s="259"/>
      <c r="C118" s="260"/>
      <c r="D118" s="217" t="s">
        <v>134</v>
      </c>
      <c r="E118" s="261" t="s">
        <v>30</v>
      </c>
      <c r="F118" s="262" t="s">
        <v>394</v>
      </c>
      <c r="G118" s="260"/>
      <c r="H118" s="263" t="s">
        <v>30</v>
      </c>
      <c r="I118" s="264"/>
      <c r="J118" s="260"/>
      <c r="K118" s="260"/>
      <c r="L118" s="265"/>
      <c r="M118" s="266"/>
      <c r="N118" s="267"/>
      <c r="O118" s="267"/>
      <c r="P118" s="267"/>
      <c r="Q118" s="267"/>
      <c r="R118" s="267"/>
      <c r="S118" s="267"/>
      <c r="T118" s="268"/>
      <c r="AT118" s="269" t="s">
        <v>134</v>
      </c>
      <c r="AU118" s="269" t="s">
        <v>84</v>
      </c>
      <c r="AV118" s="14" t="s">
        <v>82</v>
      </c>
      <c r="AW118" s="14" t="s">
        <v>37</v>
      </c>
      <c r="AX118" s="14" t="s">
        <v>74</v>
      </c>
      <c r="AY118" s="269" t="s">
        <v>126</v>
      </c>
    </row>
    <row r="119" spans="2:65" s="11" customFormat="1" ht="13.5">
      <c r="B119" s="205"/>
      <c r="C119" s="206"/>
      <c r="D119" s="207" t="s">
        <v>134</v>
      </c>
      <c r="E119" s="208" t="s">
        <v>30</v>
      </c>
      <c r="F119" s="209" t="s">
        <v>82</v>
      </c>
      <c r="G119" s="206"/>
      <c r="H119" s="210">
        <v>1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134</v>
      </c>
      <c r="AU119" s="216" t="s">
        <v>84</v>
      </c>
      <c r="AV119" s="11" t="s">
        <v>84</v>
      </c>
      <c r="AW119" s="11" t="s">
        <v>37</v>
      </c>
      <c r="AX119" s="11" t="s">
        <v>82</v>
      </c>
      <c r="AY119" s="216" t="s">
        <v>126</v>
      </c>
    </row>
    <row r="120" spans="2:65" s="1" customFormat="1" ht="22.5" customHeight="1">
      <c r="B120" s="41"/>
      <c r="C120" s="193" t="s">
        <v>159</v>
      </c>
      <c r="D120" s="193" t="s">
        <v>128</v>
      </c>
      <c r="E120" s="194" t="s">
        <v>395</v>
      </c>
      <c r="F120" s="195" t="s">
        <v>396</v>
      </c>
      <c r="G120" s="196" t="s">
        <v>360</v>
      </c>
      <c r="H120" s="197">
        <v>1</v>
      </c>
      <c r="I120" s="198"/>
      <c r="J120" s="199">
        <f>ROUND(I120*H120,2)</f>
        <v>0</v>
      </c>
      <c r="K120" s="195" t="s">
        <v>30</v>
      </c>
      <c r="L120" s="61"/>
      <c r="M120" s="200" t="s">
        <v>30</v>
      </c>
      <c r="N120" s="201" t="s">
        <v>45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4" t="s">
        <v>361</v>
      </c>
      <c r="AT120" s="24" t="s">
        <v>128</v>
      </c>
      <c r="AU120" s="24" t="s">
        <v>84</v>
      </c>
      <c r="AY120" s="24" t="s">
        <v>126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82</v>
      </c>
      <c r="BK120" s="204">
        <f>ROUND(I120*H120,2)</f>
        <v>0</v>
      </c>
      <c r="BL120" s="24" t="s">
        <v>361</v>
      </c>
      <c r="BM120" s="24" t="s">
        <v>397</v>
      </c>
    </row>
    <row r="121" spans="2:65" s="14" customFormat="1" ht="13.5">
      <c r="B121" s="259"/>
      <c r="C121" s="260"/>
      <c r="D121" s="217" t="s">
        <v>134</v>
      </c>
      <c r="E121" s="261" t="s">
        <v>30</v>
      </c>
      <c r="F121" s="262" t="s">
        <v>396</v>
      </c>
      <c r="G121" s="260"/>
      <c r="H121" s="263" t="s">
        <v>30</v>
      </c>
      <c r="I121" s="264"/>
      <c r="J121" s="260"/>
      <c r="K121" s="260"/>
      <c r="L121" s="265"/>
      <c r="M121" s="266"/>
      <c r="N121" s="267"/>
      <c r="O121" s="267"/>
      <c r="P121" s="267"/>
      <c r="Q121" s="267"/>
      <c r="R121" s="267"/>
      <c r="S121" s="267"/>
      <c r="T121" s="268"/>
      <c r="AT121" s="269" t="s">
        <v>134</v>
      </c>
      <c r="AU121" s="269" t="s">
        <v>84</v>
      </c>
      <c r="AV121" s="14" t="s">
        <v>82</v>
      </c>
      <c r="AW121" s="14" t="s">
        <v>37</v>
      </c>
      <c r="AX121" s="14" t="s">
        <v>74</v>
      </c>
      <c r="AY121" s="269" t="s">
        <v>126</v>
      </c>
    </row>
    <row r="122" spans="2:65" s="11" customFormat="1" ht="13.5">
      <c r="B122" s="205"/>
      <c r="C122" s="206"/>
      <c r="D122" s="217" t="s">
        <v>134</v>
      </c>
      <c r="E122" s="218" t="s">
        <v>30</v>
      </c>
      <c r="F122" s="219" t="s">
        <v>82</v>
      </c>
      <c r="G122" s="206"/>
      <c r="H122" s="220">
        <v>1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134</v>
      </c>
      <c r="AU122" s="216" t="s">
        <v>84</v>
      </c>
      <c r="AV122" s="11" t="s">
        <v>84</v>
      </c>
      <c r="AW122" s="11" t="s">
        <v>37</v>
      </c>
      <c r="AX122" s="11" t="s">
        <v>82</v>
      </c>
      <c r="AY122" s="216" t="s">
        <v>126</v>
      </c>
    </row>
    <row r="123" spans="2:65" s="10" customFormat="1" ht="29.85" customHeight="1">
      <c r="B123" s="176"/>
      <c r="C123" s="177"/>
      <c r="D123" s="190" t="s">
        <v>73</v>
      </c>
      <c r="E123" s="191" t="s">
        <v>398</v>
      </c>
      <c r="F123" s="191" t="s">
        <v>399</v>
      </c>
      <c r="G123" s="177"/>
      <c r="H123" s="177"/>
      <c r="I123" s="180"/>
      <c r="J123" s="192">
        <f>BK123</f>
        <v>0</v>
      </c>
      <c r="K123" s="177"/>
      <c r="L123" s="182"/>
      <c r="M123" s="183"/>
      <c r="N123" s="184"/>
      <c r="O123" s="184"/>
      <c r="P123" s="185">
        <f>SUM(P124:P129)</f>
        <v>0</v>
      </c>
      <c r="Q123" s="184"/>
      <c r="R123" s="185">
        <f>SUM(R124:R129)</f>
        <v>0</v>
      </c>
      <c r="S123" s="184"/>
      <c r="T123" s="186">
        <f>SUM(T124:T129)</f>
        <v>0</v>
      </c>
      <c r="AR123" s="187" t="s">
        <v>154</v>
      </c>
      <c r="AT123" s="188" t="s">
        <v>73</v>
      </c>
      <c r="AU123" s="188" t="s">
        <v>82</v>
      </c>
      <c r="AY123" s="187" t="s">
        <v>126</v>
      </c>
      <c r="BK123" s="189">
        <f>SUM(BK124:BK129)</f>
        <v>0</v>
      </c>
    </row>
    <row r="124" spans="2:65" s="1" customFormat="1" ht="22.5" customHeight="1">
      <c r="B124" s="41"/>
      <c r="C124" s="193" t="s">
        <v>164</v>
      </c>
      <c r="D124" s="193" t="s">
        <v>128</v>
      </c>
      <c r="E124" s="194" t="s">
        <v>400</v>
      </c>
      <c r="F124" s="195" t="s">
        <v>401</v>
      </c>
      <c r="G124" s="196" t="s">
        <v>147</v>
      </c>
      <c r="H124" s="197">
        <v>1</v>
      </c>
      <c r="I124" s="198"/>
      <c r="J124" s="199">
        <f>ROUND(I124*H124,2)</f>
        <v>0</v>
      </c>
      <c r="K124" s="195" t="s">
        <v>30</v>
      </c>
      <c r="L124" s="61"/>
      <c r="M124" s="200" t="s">
        <v>30</v>
      </c>
      <c r="N124" s="201" t="s">
        <v>45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361</v>
      </c>
      <c r="AT124" s="24" t="s">
        <v>128</v>
      </c>
      <c r="AU124" s="24" t="s">
        <v>84</v>
      </c>
      <c r="AY124" s="24" t="s">
        <v>126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82</v>
      </c>
      <c r="BK124" s="204">
        <f>ROUND(I124*H124,2)</f>
        <v>0</v>
      </c>
      <c r="BL124" s="24" t="s">
        <v>361</v>
      </c>
      <c r="BM124" s="24" t="s">
        <v>402</v>
      </c>
    </row>
    <row r="125" spans="2:65" s="14" customFormat="1" ht="13.5">
      <c r="B125" s="259"/>
      <c r="C125" s="260"/>
      <c r="D125" s="217" t="s">
        <v>134</v>
      </c>
      <c r="E125" s="261" t="s">
        <v>30</v>
      </c>
      <c r="F125" s="262" t="s">
        <v>396</v>
      </c>
      <c r="G125" s="260"/>
      <c r="H125" s="263" t="s">
        <v>30</v>
      </c>
      <c r="I125" s="264"/>
      <c r="J125" s="260"/>
      <c r="K125" s="260"/>
      <c r="L125" s="265"/>
      <c r="M125" s="266"/>
      <c r="N125" s="267"/>
      <c r="O125" s="267"/>
      <c r="P125" s="267"/>
      <c r="Q125" s="267"/>
      <c r="R125" s="267"/>
      <c r="S125" s="267"/>
      <c r="T125" s="268"/>
      <c r="AT125" s="269" t="s">
        <v>134</v>
      </c>
      <c r="AU125" s="269" t="s">
        <v>84</v>
      </c>
      <c r="AV125" s="14" t="s">
        <v>82</v>
      </c>
      <c r="AW125" s="14" t="s">
        <v>37</v>
      </c>
      <c r="AX125" s="14" t="s">
        <v>74</v>
      </c>
      <c r="AY125" s="269" t="s">
        <v>126</v>
      </c>
    </row>
    <row r="126" spans="2:65" s="11" customFormat="1" ht="13.5">
      <c r="B126" s="205"/>
      <c r="C126" s="206"/>
      <c r="D126" s="207" t="s">
        <v>134</v>
      </c>
      <c r="E126" s="208" t="s">
        <v>30</v>
      </c>
      <c r="F126" s="209" t="s">
        <v>82</v>
      </c>
      <c r="G126" s="206"/>
      <c r="H126" s="210">
        <v>1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134</v>
      </c>
      <c r="AU126" s="216" t="s">
        <v>84</v>
      </c>
      <c r="AV126" s="11" t="s">
        <v>84</v>
      </c>
      <c r="AW126" s="11" t="s">
        <v>37</v>
      </c>
      <c r="AX126" s="11" t="s">
        <v>82</v>
      </c>
      <c r="AY126" s="216" t="s">
        <v>126</v>
      </c>
    </row>
    <row r="127" spans="2:65" s="1" customFormat="1" ht="22.5" customHeight="1">
      <c r="B127" s="41"/>
      <c r="C127" s="193" t="s">
        <v>169</v>
      </c>
      <c r="D127" s="193" t="s">
        <v>128</v>
      </c>
      <c r="E127" s="194" t="s">
        <v>403</v>
      </c>
      <c r="F127" s="195" t="s">
        <v>404</v>
      </c>
      <c r="G127" s="196" t="s">
        <v>360</v>
      </c>
      <c r="H127" s="197">
        <v>1</v>
      </c>
      <c r="I127" s="198"/>
      <c r="J127" s="199">
        <f>ROUND(I127*H127,2)</f>
        <v>0</v>
      </c>
      <c r="K127" s="195" t="s">
        <v>30</v>
      </c>
      <c r="L127" s="61"/>
      <c r="M127" s="200" t="s">
        <v>30</v>
      </c>
      <c r="N127" s="201" t="s">
        <v>45</v>
      </c>
      <c r="O127" s="42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AR127" s="24" t="s">
        <v>361</v>
      </c>
      <c r="AT127" s="24" t="s">
        <v>128</v>
      </c>
      <c r="AU127" s="24" t="s">
        <v>84</v>
      </c>
      <c r="AY127" s="24" t="s">
        <v>126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82</v>
      </c>
      <c r="BK127" s="204">
        <f>ROUND(I127*H127,2)</f>
        <v>0</v>
      </c>
      <c r="BL127" s="24" t="s">
        <v>361</v>
      </c>
      <c r="BM127" s="24" t="s">
        <v>405</v>
      </c>
    </row>
    <row r="128" spans="2:65" s="14" customFormat="1" ht="13.5">
      <c r="B128" s="259"/>
      <c r="C128" s="260"/>
      <c r="D128" s="217" t="s">
        <v>134</v>
      </c>
      <c r="E128" s="261" t="s">
        <v>30</v>
      </c>
      <c r="F128" s="262" t="s">
        <v>404</v>
      </c>
      <c r="G128" s="260"/>
      <c r="H128" s="263" t="s">
        <v>30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AT128" s="269" t="s">
        <v>134</v>
      </c>
      <c r="AU128" s="269" t="s">
        <v>84</v>
      </c>
      <c r="AV128" s="14" t="s">
        <v>82</v>
      </c>
      <c r="AW128" s="14" t="s">
        <v>37</v>
      </c>
      <c r="AX128" s="14" t="s">
        <v>74</v>
      </c>
      <c r="AY128" s="269" t="s">
        <v>126</v>
      </c>
    </row>
    <row r="129" spans="2:65" s="11" customFormat="1" ht="13.5">
      <c r="B129" s="205"/>
      <c r="C129" s="206"/>
      <c r="D129" s="217" t="s">
        <v>134</v>
      </c>
      <c r="E129" s="218" t="s">
        <v>30</v>
      </c>
      <c r="F129" s="219" t="s">
        <v>82</v>
      </c>
      <c r="G129" s="206"/>
      <c r="H129" s="220">
        <v>1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134</v>
      </c>
      <c r="AU129" s="216" t="s">
        <v>84</v>
      </c>
      <c r="AV129" s="11" t="s">
        <v>84</v>
      </c>
      <c r="AW129" s="11" t="s">
        <v>37</v>
      </c>
      <c r="AX129" s="11" t="s">
        <v>82</v>
      </c>
      <c r="AY129" s="216" t="s">
        <v>126</v>
      </c>
    </row>
    <row r="130" spans="2:65" s="10" customFormat="1" ht="29.85" customHeight="1">
      <c r="B130" s="176"/>
      <c r="C130" s="177"/>
      <c r="D130" s="190" t="s">
        <v>73</v>
      </c>
      <c r="E130" s="191" t="s">
        <v>406</v>
      </c>
      <c r="F130" s="191" t="s">
        <v>407</v>
      </c>
      <c r="G130" s="177"/>
      <c r="H130" s="177"/>
      <c r="I130" s="180"/>
      <c r="J130" s="192">
        <f>BK130</f>
        <v>0</v>
      </c>
      <c r="K130" s="177"/>
      <c r="L130" s="182"/>
      <c r="M130" s="183"/>
      <c r="N130" s="184"/>
      <c r="O130" s="184"/>
      <c r="P130" s="185">
        <f>SUM(P131:P166)</f>
        <v>0</v>
      </c>
      <c r="Q130" s="184"/>
      <c r="R130" s="185">
        <f>SUM(R131:R166)</f>
        <v>0</v>
      </c>
      <c r="S130" s="184"/>
      <c r="T130" s="186">
        <f>SUM(T131:T166)</f>
        <v>0</v>
      </c>
      <c r="AR130" s="187" t="s">
        <v>154</v>
      </c>
      <c r="AT130" s="188" t="s">
        <v>73</v>
      </c>
      <c r="AU130" s="188" t="s">
        <v>82</v>
      </c>
      <c r="AY130" s="187" t="s">
        <v>126</v>
      </c>
      <c r="BK130" s="189">
        <f>SUM(BK131:BK166)</f>
        <v>0</v>
      </c>
    </row>
    <row r="131" spans="2:65" s="1" customFormat="1" ht="22.5" customHeight="1">
      <c r="B131" s="41"/>
      <c r="C131" s="193" t="s">
        <v>175</v>
      </c>
      <c r="D131" s="193" t="s">
        <v>128</v>
      </c>
      <c r="E131" s="194" t="s">
        <v>408</v>
      </c>
      <c r="F131" s="195" t="s">
        <v>409</v>
      </c>
      <c r="G131" s="196" t="s">
        <v>360</v>
      </c>
      <c r="H131" s="197">
        <v>1</v>
      </c>
      <c r="I131" s="198"/>
      <c r="J131" s="199">
        <f>ROUND(I131*H131,2)</f>
        <v>0</v>
      </c>
      <c r="K131" s="195" t="s">
        <v>30</v>
      </c>
      <c r="L131" s="61"/>
      <c r="M131" s="200" t="s">
        <v>30</v>
      </c>
      <c r="N131" s="201" t="s">
        <v>45</v>
      </c>
      <c r="O131" s="42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AR131" s="24" t="s">
        <v>361</v>
      </c>
      <c r="AT131" s="24" t="s">
        <v>128</v>
      </c>
      <c r="AU131" s="24" t="s">
        <v>84</v>
      </c>
      <c r="AY131" s="24" t="s">
        <v>126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24" t="s">
        <v>82</v>
      </c>
      <c r="BK131" s="204">
        <f>ROUND(I131*H131,2)</f>
        <v>0</v>
      </c>
      <c r="BL131" s="24" t="s">
        <v>361</v>
      </c>
      <c r="BM131" s="24" t="s">
        <v>410</v>
      </c>
    </row>
    <row r="132" spans="2:65" s="14" customFormat="1" ht="13.5">
      <c r="B132" s="259"/>
      <c r="C132" s="260"/>
      <c r="D132" s="217" t="s">
        <v>134</v>
      </c>
      <c r="E132" s="261" t="s">
        <v>30</v>
      </c>
      <c r="F132" s="262" t="s">
        <v>411</v>
      </c>
      <c r="G132" s="260"/>
      <c r="H132" s="263" t="s">
        <v>30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AT132" s="269" t="s">
        <v>134</v>
      </c>
      <c r="AU132" s="269" t="s">
        <v>84</v>
      </c>
      <c r="AV132" s="14" t="s">
        <v>82</v>
      </c>
      <c r="AW132" s="14" t="s">
        <v>37</v>
      </c>
      <c r="AX132" s="14" t="s">
        <v>74</v>
      </c>
      <c r="AY132" s="269" t="s">
        <v>126</v>
      </c>
    </row>
    <row r="133" spans="2:65" s="14" customFormat="1" ht="13.5">
      <c r="B133" s="259"/>
      <c r="C133" s="260"/>
      <c r="D133" s="217" t="s">
        <v>134</v>
      </c>
      <c r="E133" s="261" t="s">
        <v>30</v>
      </c>
      <c r="F133" s="262" t="s">
        <v>412</v>
      </c>
      <c r="G133" s="260"/>
      <c r="H133" s="263" t="s">
        <v>30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AT133" s="269" t="s">
        <v>134</v>
      </c>
      <c r="AU133" s="269" t="s">
        <v>84</v>
      </c>
      <c r="AV133" s="14" t="s">
        <v>82</v>
      </c>
      <c r="AW133" s="14" t="s">
        <v>37</v>
      </c>
      <c r="AX133" s="14" t="s">
        <v>74</v>
      </c>
      <c r="AY133" s="269" t="s">
        <v>126</v>
      </c>
    </row>
    <row r="134" spans="2:65" s="14" customFormat="1" ht="13.5">
      <c r="B134" s="259"/>
      <c r="C134" s="260"/>
      <c r="D134" s="217" t="s">
        <v>134</v>
      </c>
      <c r="E134" s="261" t="s">
        <v>30</v>
      </c>
      <c r="F134" s="262" t="s">
        <v>413</v>
      </c>
      <c r="G134" s="260"/>
      <c r="H134" s="263" t="s">
        <v>30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AT134" s="269" t="s">
        <v>134</v>
      </c>
      <c r="AU134" s="269" t="s">
        <v>84</v>
      </c>
      <c r="AV134" s="14" t="s">
        <v>82</v>
      </c>
      <c r="AW134" s="14" t="s">
        <v>37</v>
      </c>
      <c r="AX134" s="14" t="s">
        <v>74</v>
      </c>
      <c r="AY134" s="269" t="s">
        <v>126</v>
      </c>
    </row>
    <row r="135" spans="2:65" s="11" customFormat="1" ht="13.5">
      <c r="B135" s="205"/>
      <c r="C135" s="206"/>
      <c r="D135" s="207" t="s">
        <v>134</v>
      </c>
      <c r="E135" s="208" t="s">
        <v>30</v>
      </c>
      <c r="F135" s="209" t="s">
        <v>82</v>
      </c>
      <c r="G135" s="206"/>
      <c r="H135" s="210">
        <v>1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134</v>
      </c>
      <c r="AU135" s="216" t="s">
        <v>84</v>
      </c>
      <c r="AV135" s="11" t="s">
        <v>84</v>
      </c>
      <c r="AW135" s="11" t="s">
        <v>37</v>
      </c>
      <c r="AX135" s="11" t="s">
        <v>82</v>
      </c>
      <c r="AY135" s="216" t="s">
        <v>126</v>
      </c>
    </row>
    <row r="136" spans="2:65" s="1" customFormat="1" ht="22.5" customHeight="1">
      <c r="B136" s="41"/>
      <c r="C136" s="193" t="s">
        <v>180</v>
      </c>
      <c r="D136" s="193" t="s">
        <v>128</v>
      </c>
      <c r="E136" s="194" t="s">
        <v>414</v>
      </c>
      <c r="F136" s="195" t="s">
        <v>415</v>
      </c>
      <c r="G136" s="196" t="s">
        <v>147</v>
      </c>
      <c r="H136" s="197">
        <v>1</v>
      </c>
      <c r="I136" s="198"/>
      <c r="J136" s="199">
        <f>ROUND(I136*H136,2)</f>
        <v>0</v>
      </c>
      <c r="K136" s="195" t="s">
        <v>30</v>
      </c>
      <c r="L136" s="61"/>
      <c r="M136" s="200" t="s">
        <v>30</v>
      </c>
      <c r="N136" s="201" t="s">
        <v>45</v>
      </c>
      <c r="O136" s="42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AR136" s="24" t="s">
        <v>361</v>
      </c>
      <c r="AT136" s="24" t="s">
        <v>128</v>
      </c>
      <c r="AU136" s="24" t="s">
        <v>84</v>
      </c>
      <c r="AY136" s="24" t="s">
        <v>126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82</v>
      </c>
      <c r="BK136" s="204">
        <f>ROUND(I136*H136,2)</f>
        <v>0</v>
      </c>
      <c r="BL136" s="24" t="s">
        <v>361</v>
      </c>
      <c r="BM136" s="24" t="s">
        <v>416</v>
      </c>
    </row>
    <row r="137" spans="2:65" s="14" customFormat="1" ht="13.5">
      <c r="B137" s="259"/>
      <c r="C137" s="260"/>
      <c r="D137" s="217" t="s">
        <v>134</v>
      </c>
      <c r="E137" s="261" t="s">
        <v>30</v>
      </c>
      <c r="F137" s="262" t="s">
        <v>417</v>
      </c>
      <c r="G137" s="260"/>
      <c r="H137" s="263" t="s">
        <v>30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AT137" s="269" t="s">
        <v>134</v>
      </c>
      <c r="AU137" s="269" t="s">
        <v>84</v>
      </c>
      <c r="AV137" s="14" t="s">
        <v>82</v>
      </c>
      <c r="AW137" s="14" t="s">
        <v>37</v>
      </c>
      <c r="AX137" s="14" t="s">
        <v>74</v>
      </c>
      <c r="AY137" s="269" t="s">
        <v>126</v>
      </c>
    </row>
    <row r="138" spans="2:65" s="14" customFormat="1" ht="13.5">
      <c r="B138" s="259"/>
      <c r="C138" s="260"/>
      <c r="D138" s="217" t="s">
        <v>134</v>
      </c>
      <c r="E138" s="261" t="s">
        <v>30</v>
      </c>
      <c r="F138" s="262" t="s">
        <v>418</v>
      </c>
      <c r="G138" s="260"/>
      <c r="H138" s="263" t="s">
        <v>30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AT138" s="269" t="s">
        <v>134</v>
      </c>
      <c r="AU138" s="269" t="s">
        <v>84</v>
      </c>
      <c r="AV138" s="14" t="s">
        <v>82</v>
      </c>
      <c r="AW138" s="14" t="s">
        <v>37</v>
      </c>
      <c r="AX138" s="14" t="s">
        <v>74</v>
      </c>
      <c r="AY138" s="269" t="s">
        <v>126</v>
      </c>
    </row>
    <row r="139" spans="2:65" s="14" customFormat="1" ht="13.5">
      <c r="B139" s="259"/>
      <c r="C139" s="260"/>
      <c r="D139" s="217" t="s">
        <v>134</v>
      </c>
      <c r="E139" s="261" t="s">
        <v>30</v>
      </c>
      <c r="F139" s="262" t="s">
        <v>419</v>
      </c>
      <c r="G139" s="260"/>
      <c r="H139" s="263" t="s">
        <v>30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AT139" s="269" t="s">
        <v>134</v>
      </c>
      <c r="AU139" s="269" t="s">
        <v>84</v>
      </c>
      <c r="AV139" s="14" t="s">
        <v>82</v>
      </c>
      <c r="AW139" s="14" t="s">
        <v>37</v>
      </c>
      <c r="AX139" s="14" t="s">
        <v>74</v>
      </c>
      <c r="AY139" s="269" t="s">
        <v>126</v>
      </c>
    </row>
    <row r="140" spans="2:65" s="14" customFormat="1" ht="13.5">
      <c r="B140" s="259"/>
      <c r="C140" s="260"/>
      <c r="D140" s="217" t="s">
        <v>134</v>
      </c>
      <c r="E140" s="261" t="s">
        <v>30</v>
      </c>
      <c r="F140" s="262" t="s">
        <v>420</v>
      </c>
      <c r="G140" s="260"/>
      <c r="H140" s="263" t="s">
        <v>30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AT140" s="269" t="s">
        <v>134</v>
      </c>
      <c r="AU140" s="269" t="s">
        <v>84</v>
      </c>
      <c r="AV140" s="14" t="s">
        <v>82</v>
      </c>
      <c r="AW140" s="14" t="s">
        <v>37</v>
      </c>
      <c r="AX140" s="14" t="s">
        <v>74</v>
      </c>
      <c r="AY140" s="269" t="s">
        <v>126</v>
      </c>
    </row>
    <row r="141" spans="2:65" s="11" customFormat="1" ht="13.5">
      <c r="B141" s="205"/>
      <c r="C141" s="206"/>
      <c r="D141" s="207" t="s">
        <v>134</v>
      </c>
      <c r="E141" s="208" t="s">
        <v>30</v>
      </c>
      <c r="F141" s="209" t="s">
        <v>82</v>
      </c>
      <c r="G141" s="206"/>
      <c r="H141" s="210">
        <v>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134</v>
      </c>
      <c r="AU141" s="216" t="s">
        <v>84</v>
      </c>
      <c r="AV141" s="11" t="s">
        <v>84</v>
      </c>
      <c r="AW141" s="11" t="s">
        <v>37</v>
      </c>
      <c r="AX141" s="11" t="s">
        <v>82</v>
      </c>
      <c r="AY141" s="216" t="s">
        <v>126</v>
      </c>
    </row>
    <row r="142" spans="2:65" s="1" customFormat="1" ht="22.5" customHeight="1">
      <c r="B142" s="41"/>
      <c r="C142" s="193" t="s">
        <v>184</v>
      </c>
      <c r="D142" s="193" t="s">
        <v>128</v>
      </c>
      <c r="E142" s="194" t="s">
        <v>421</v>
      </c>
      <c r="F142" s="195" t="s">
        <v>422</v>
      </c>
      <c r="G142" s="196" t="s">
        <v>147</v>
      </c>
      <c r="H142" s="197">
        <v>1</v>
      </c>
      <c r="I142" s="198"/>
      <c r="J142" s="199">
        <f>ROUND(I142*H142,2)</f>
        <v>0</v>
      </c>
      <c r="K142" s="195" t="s">
        <v>30</v>
      </c>
      <c r="L142" s="61"/>
      <c r="M142" s="200" t="s">
        <v>30</v>
      </c>
      <c r="N142" s="201" t="s">
        <v>45</v>
      </c>
      <c r="O142" s="42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AR142" s="24" t="s">
        <v>361</v>
      </c>
      <c r="AT142" s="24" t="s">
        <v>128</v>
      </c>
      <c r="AU142" s="24" t="s">
        <v>84</v>
      </c>
      <c r="AY142" s="24" t="s">
        <v>126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24" t="s">
        <v>82</v>
      </c>
      <c r="BK142" s="204">
        <f>ROUND(I142*H142,2)</f>
        <v>0</v>
      </c>
      <c r="BL142" s="24" t="s">
        <v>361</v>
      </c>
      <c r="BM142" s="24" t="s">
        <v>423</v>
      </c>
    </row>
    <row r="143" spans="2:65" s="14" customFormat="1" ht="13.5">
      <c r="B143" s="259"/>
      <c r="C143" s="260"/>
      <c r="D143" s="217" t="s">
        <v>134</v>
      </c>
      <c r="E143" s="261" t="s">
        <v>30</v>
      </c>
      <c r="F143" s="262" t="s">
        <v>424</v>
      </c>
      <c r="G143" s="260"/>
      <c r="H143" s="263" t="s">
        <v>30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AT143" s="269" t="s">
        <v>134</v>
      </c>
      <c r="AU143" s="269" t="s">
        <v>84</v>
      </c>
      <c r="AV143" s="14" t="s">
        <v>82</v>
      </c>
      <c r="AW143" s="14" t="s">
        <v>37</v>
      </c>
      <c r="AX143" s="14" t="s">
        <v>74</v>
      </c>
      <c r="AY143" s="269" t="s">
        <v>126</v>
      </c>
    </row>
    <row r="144" spans="2:65" s="11" customFormat="1" ht="13.5">
      <c r="B144" s="205"/>
      <c r="C144" s="206"/>
      <c r="D144" s="207" t="s">
        <v>134</v>
      </c>
      <c r="E144" s="208" t="s">
        <v>30</v>
      </c>
      <c r="F144" s="209" t="s">
        <v>82</v>
      </c>
      <c r="G144" s="206"/>
      <c r="H144" s="210">
        <v>1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134</v>
      </c>
      <c r="AU144" s="216" t="s">
        <v>84</v>
      </c>
      <c r="AV144" s="11" t="s">
        <v>84</v>
      </c>
      <c r="AW144" s="11" t="s">
        <v>37</v>
      </c>
      <c r="AX144" s="11" t="s">
        <v>82</v>
      </c>
      <c r="AY144" s="216" t="s">
        <v>126</v>
      </c>
    </row>
    <row r="145" spans="2:65" s="1" customFormat="1" ht="22.5" customHeight="1">
      <c r="B145" s="41"/>
      <c r="C145" s="193" t="s">
        <v>191</v>
      </c>
      <c r="D145" s="193" t="s">
        <v>128</v>
      </c>
      <c r="E145" s="194" t="s">
        <v>425</v>
      </c>
      <c r="F145" s="195" t="s">
        <v>426</v>
      </c>
      <c r="G145" s="196" t="s">
        <v>360</v>
      </c>
      <c r="H145" s="197">
        <v>1</v>
      </c>
      <c r="I145" s="198"/>
      <c r="J145" s="199">
        <f>ROUND(I145*H145,2)</f>
        <v>0</v>
      </c>
      <c r="K145" s="195" t="s">
        <v>30</v>
      </c>
      <c r="L145" s="61"/>
      <c r="M145" s="200" t="s">
        <v>30</v>
      </c>
      <c r="N145" s="201" t="s">
        <v>45</v>
      </c>
      <c r="O145" s="42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24" t="s">
        <v>361</v>
      </c>
      <c r="AT145" s="24" t="s">
        <v>128</v>
      </c>
      <c r="AU145" s="24" t="s">
        <v>84</v>
      </c>
      <c r="AY145" s="24" t="s">
        <v>126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82</v>
      </c>
      <c r="BK145" s="204">
        <f>ROUND(I145*H145,2)</f>
        <v>0</v>
      </c>
      <c r="BL145" s="24" t="s">
        <v>361</v>
      </c>
      <c r="BM145" s="24" t="s">
        <v>427</v>
      </c>
    </row>
    <row r="146" spans="2:65" s="14" customFormat="1" ht="13.5">
      <c r="B146" s="259"/>
      <c r="C146" s="260"/>
      <c r="D146" s="217" t="s">
        <v>134</v>
      </c>
      <c r="E146" s="261" t="s">
        <v>30</v>
      </c>
      <c r="F146" s="262" t="s">
        <v>428</v>
      </c>
      <c r="G146" s="260"/>
      <c r="H146" s="263" t="s">
        <v>30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AT146" s="269" t="s">
        <v>134</v>
      </c>
      <c r="AU146" s="269" t="s">
        <v>84</v>
      </c>
      <c r="AV146" s="14" t="s">
        <v>82</v>
      </c>
      <c r="AW146" s="14" t="s">
        <v>37</v>
      </c>
      <c r="AX146" s="14" t="s">
        <v>74</v>
      </c>
      <c r="AY146" s="269" t="s">
        <v>126</v>
      </c>
    </row>
    <row r="147" spans="2:65" s="14" customFormat="1" ht="13.5">
      <c r="B147" s="259"/>
      <c r="C147" s="260"/>
      <c r="D147" s="217" t="s">
        <v>134</v>
      </c>
      <c r="E147" s="261" t="s">
        <v>30</v>
      </c>
      <c r="F147" s="262" t="s">
        <v>429</v>
      </c>
      <c r="G147" s="260"/>
      <c r="H147" s="263" t="s">
        <v>30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AT147" s="269" t="s">
        <v>134</v>
      </c>
      <c r="AU147" s="269" t="s">
        <v>84</v>
      </c>
      <c r="AV147" s="14" t="s">
        <v>82</v>
      </c>
      <c r="AW147" s="14" t="s">
        <v>37</v>
      </c>
      <c r="AX147" s="14" t="s">
        <v>74</v>
      </c>
      <c r="AY147" s="269" t="s">
        <v>126</v>
      </c>
    </row>
    <row r="148" spans="2:65" s="11" customFormat="1" ht="13.5">
      <c r="B148" s="205"/>
      <c r="C148" s="206"/>
      <c r="D148" s="207" t="s">
        <v>134</v>
      </c>
      <c r="E148" s="208" t="s">
        <v>30</v>
      </c>
      <c r="F148" s="209" t="s">
        <v>82</v>
      </c>
      <c r="G148" s="206"/>
      <c r="H148" s="210">
        <v>1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134</v>
      </c>
      <c r="AU148" s="216" t="s">
        <v>84</v>
      </c>
      <c r="AV148" s="11" t="s">
        <v>84</v>
      </c>
      <c r="AW148" s="11" t="s">
        <v>37</v>
      </c>
      <c r="AX148" s="11" t="s">
        <v>82</v>
      </c>
      <c r="AY148" s="216" t="s">
        <v>126</v>
      </c>
    </row>
    <row r="149" spans="2:65" s="1" customFormat="1" ht="31.5" customHeight="1">
      <c r="B149" s="41"/>
      <c r="C149" s="193" t="s">
        <v>196</v>
      </c>
      <c r="D149" s="193" t="s">
        <v>128</v>
      </c>
      <c r="E149" s="194" t="s">
        <v>430</v>
      </c>
      <c r="F149" s="195" t="s">
        <v>431</v>
      </c>
      <c r="G149" s="196" t="s">
        <v>360</v>
      </c>
      <c r="H149" s="197">
        <v>1</v>
      </c>
      <c r="I149" s="198"/>
      <c r="J149" s="199">
        <f>ROUND(I149*H149,2)</f>
        <v>0</v>
      </c>
      <c r="K149" s="195" t="s">
        <v>30</v>
      </c>
      <c r="L149" s="61"/>
      <c r="M149" s="200" t="s">
        <v>30</v>
      </c>
      <c r="N149" s="201" t="s">
        <v>45</v>
      </c>
      <c r="O149" s="42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AR149" s="24" t="s">
        <v>361</v>
      </c>
      <c r="AT149" s="24" t="s">
        <v>128</v>
      </c>
      <c r="AU149" s="24" t="s">
        <v>84</v>
      </c>
      <c r="AY149" s="24" t="s">
        <v>126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24" t="s">
        <v>82</v>
      </c>
      <c r="BK149" s="204">
        <f>ROUND(I149*H149,2)</f>
        <v>0</v>
      </c>
      <c r="BL149" s="24" t="s">
        <v>361</v>
      </c>
      <c r="BM149" s="24" t="s">
        <v>432</v>
      </c>
    </row>
    <row r="150" spans="2:65" s="11" customFormat="1" ht="13.5">
      <c r="B150" s="205"/>
      <c r="C150" s="206"/>
      <c r="D150" s="207" t="s">
        <v>134</v>
      </c>
      <c r="E150" s="208" t="s">
        <v>30</v>
      </c>
      <c r="F150" s="209" t="s">
        <v>82</v>
      </c>
      <c r="G150" s="206"/>
      <c r="H150" s="210">
        <v>1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134</v>
      </c>
      <c r="AU150" s="216" t="s">
        <v>84</v>
      </c>
      <c r="AV150" s="11" t="s">
        <v>84</v>
      </c>
      <c r="AW150" s="11" t="s">
        <v>37</v>
      </c>
      <c r="AX150" s="11" t="s">
        <v>82</v>
      </c>
      <c r="AY150" s="216" t="s">
        <v>126</v>
      </c>
    </row>
    <row r="151" spans="2:65" s="1" customFormat="1" ht="22.5" customHeight="1">
      <c r="B151" s="41"/>
      <c r="C151" s="193" t="s">
        <v>201</v>
      </c>
      <c r="D151" s="193" t="s">
        <v>128</v>
      </c>
      <c r="E151" s="194" t="s">
        <v>433</v>
      </c>
      <c r="F151" s="195" t="s">
        <v>434</v>
      </c>
      <c r="G151" s="196" t="s">
        <v>360</v>
      </c>
      <c r="H151" s="197">
        <v>1</v>
      </c>
      <c r="I151" s="198"/>
      <c r="J151" s="199">
        <f>ROUND(I151*H151,2)</f>
        <v>0</v>
      </c>
      <c r="K151" s="195" t="s">
        <v>30</v>
      </c>
      <c r="L151" s="61"/>
      <c r="M151" s="200" t="s">
        <v>30</v>
      </c>
      <c r="N151" s="201" t="s">
        <v>45</v>
      </c>
      <c r="O151" s="42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AR151" s="24" t="s">
        <v>361</v>
      </c>
      <c r="AT151" s="24" t="s">
        <v>128</v>
      </c>
      <c r="AU151" s="24" t="s">
        <v>84</v>
      </c>
      <c r="AY151" s="24" t="s">
        <v>126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82</v>
      </c>
      <c r="BK151" s="204">
        <f>ROUND(I151*H151,2)</f>
        <v>0</v>
      </c>
      <c r="BL151" s="24" t="s">
        <v>361</v>
      </c>
      <c r="BM151" s="24" t="s">
        <v>435</v>
      </c>
    </row>
    <row r="152" spans="2:65" s="14" customFormat="1" ht="13.5">
      <c r="B152" s="259"/>
      <c r="C152" s="260"/>
      <c r="D152" s="217" t="s">
        <v>134</v>
      </c>
      <c r="E152" s="261" t="s">
        <v>30</v>
      </c>
      <c r="F152" s="262" t="s">
        <v>436</v>
      </c>
      <c r="G152" s="260"/>
      <c r="H152" s="263" t="s">
        <v>30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AT152" s="269" t="s">
        <v>134</v>
      </c>
      <c r="AU152" s="269" t="s">
        <v>84</v>
      </c>
      <c r="AV152" s="14" t="s">
        <v>82</v>
      </c>
      <c r="AW152" s="14" t="s">
        <v>37</v>
      </c>
      <c r="AX152" s="14" t="s">
        <v>74</v>
      </c>
      <c r="AY152" s="269" t="s">
        <v>126</v>
      </c>
    </row>
    <row r="153" spans="2:65" s="14" customFormat="1" ht="13.5">
      <c r="B153" s="259"/>
      <c r="C153" s="260"/>
      <c r="D153" s="217" t="s">
        <v>134</v>
      </c>
      <c r="E153" s="261" t="s">
        <v>30</v>
      </c>
      <c r="F153" s="262" t="s">
        <v>437</v>
      </c>
      <c r="G153" s="260"/>
      <c r="H153" s="263" t="s">
        <v>30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AT153" s="269" t="s">
        <v>134</v>
      </c>
      <c r="AU153" s="269" t="s">
        <v>84</v>
      </c>
      <c r="AV153" s="14" t="s">
        <v>82</v>
      </c>
      <c r="AW153" s="14" t="s">
        <v>37</v>
      </c>
      <c r="AX153" s="14" t="s">
        <v>74</v>
      </c>
      <c r="AY153" s="269" t="s">
        <v>126</v>
      </c>
    </row>
    <row r="154" spans="2:65" s="11" customFormat="1" ht="13.5">
      <c r="B154" s="205"/>
      <c r="C154" s="206"/>
      <c r="D154" s="207" t="s">
        <v>134</v>
      </c>
      <c r="E154" s="208" t="s">
        <v>30</v>
      </c>
      <c r="F154" s="209" t="s">
        <v>82</v>
      </c>
      <c r="G154" s="206"/>
      <c r="H154" s="210">
        <v>1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134</v>
      </c>
      <c r="AU154" s="216" t="s">
        <v>84</v>
      </c>
      <c r="AV154" s="11" t="s">
        <v>84</v>
      </c>
      <c r="AW154" s="11" t="s">
        <v>37</v>
      </c>
      <c r="AX154" s="11" t="s">
        <v>82</v>
      </c>
      <c r="AY154" s="216" t="s">
        <v>126</v>
      </c>
    </row>
    <row r="155" spans="2:65" s="1" customFormat="1" ht="22.5" customHeight="1">
      <c r="B155" s="41"/>
      <c r="C155" s="193" t="s">
        <v>10</v>
      </c>
      <c r="D155" s="193" t="s">
        <v>128</v>
      </c>
      <c r="E155" s="194" t="s">
        <v>438</v>
      </c>
      <c r="F155" s="195" t="s">
        <v>434</v>
      </c>
      <c r="G155" s="196" t="s">
        <v>360</v>
      </c>
      <c r="H155" s="197">
        <v>1</v>
      </c>
      <c r="I155" s="198"/>
      <c r="J155" s="199">
        <f>ROUND(I155*H155,2)</f>
        <v>0</v>
      </c>
      <c r="K155" s="195" t="s">
        <v>30</v>
      </c>
      <c r="L155" s="61"/>
      <c r="M155" s="200" t="s">
        <v>30</v>
      </c>
      <c r="N155" s="201" t="s">
        <v>45</v>
      </c>
      <c r="O155" s="42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AR155" s="24" t="s">
        <v>361</v>
      </c>
      <c r="AT155" s="24" t="s">
        <v>128</v>
      </c>
      <c r="AU155" s="24" t="s">
        <v>84</v>
      </c>
      <c r="AY155" s="24" t="s">
        <v>126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82</v>
      </c>
      <c r="BK155" s="204">
        <f>ROUND(I155*H155,2)</f>
        <v>0</v>
      </c>
      <c r="BL155" s="24" t="s">
        <v>361</v>
      </c>
      <c r="BM155" s="24" t="s">
        <v>439</v>
      </c>
    </row>
    <row r="156" spans="2:65" s="14" customFormat="1" ht="13.5">
      <c r="B156" s="259"/>
      <c r="C156" s="260"/>
      <c r="D156" s="217" t="s">
        <v>134</v>
      </c>
      <c r="E156" s="261" t="s">
        <v>30</v>
      </c>
      <c r="F156" s="262" t="s">
        <v>440</v>
      </c>
      <c r="G156" s="260"/>
      <c r="H156" s="263" t="s">
        <v>30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AT156" s="269" t="s">
        <v>134</v>
      </c>
      <c r="AU156" s="269" t="s">
        <v>84</v>
      </c>
      <c r="AV156" s="14" t="s">
        <v>82</v>
      </c>
      <c r="AW156" s="14" t="s">
        <v>37</v>
      </c>
      <c r="AX156" s="14" t="s">
        <v>74</v>
      </c>
      <c r="AY156" s="269" t="s">
        <v>126</v>
      </c>
    </row>
    <row r="157" spans="2:65" s="14" customFormat="1" ht="13.5">
      <c r="B157" s="259"/>
      <c r="C157" s="260"/>
      <c r="D157" s="217" t="s">
        <v>134</v>
      </c>
      <c r="E157" s="261" t="s">
        <v>30</v>
      </c>
      <c r="F157" s="262" t="s">
        <v>441</v>
      </c>
      <c r="G157" s="260"/>
      <c r="H157" s="263" t="s">
        <v>30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AT157" s="269" t="s">
        <v>134</v>
      </c>
      <c r="AU157" s="269" t="s">
        <v>84</v>
      </c>
      <c r="AV157" s="14" t="s">
        <v>82</v>
      </c>
      <c r="AW157" s="14" t="s">
        <v>37</v>
      </c>
      <c r="AX157" s="14" t="s">
        <v>74</v>
      </c>
      <c r="AY157" s="269" t="s">
        <v>126</v>
      </c>
    </row>
    <row r="158" spans="2:65" s="14" customFormat="1" ht="13.5">
      <c r="B158" s="259"/>
      <c r="C158" s="260"/>
      <c r="D158" s="217" t="s">
        <v>134</v>
      </c>
      <c r="E158" s="261" t="s">
        <v>30</v>
      </c>
      <c r="F158" s="262" t="s">
        <v>442</v>
      </c>
      <c r="G158" s="260"/>
      <c r="H158" s="263" t="s">
        <v>30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AT158" s="269" t="s">
        <v>134</v>
      </c>
      <c r="AU158" s="269" t="s">
        <v>84</v>
      </c>
      <c r="AV158" s="14" t="s">
        <v>82</v>
      </c>
      <c r="AW158" s="14" t="s">
        <v>37</v>
      </c>
      <c r="AX158" s="14" t="s">
        <v>74</v>
      </c>
      <c r="AY158" s="269" t="s">
        <v>126</v>
      </c>
    </row>
    <row r="159" spans="2:65" s="14" customFormat="1" ht="13.5">
      <c r="B159" s="259"/>
      <c r="C159" s="260"/>
      <c r="D159" s="217" t="s">
        <v>134</v>
      </c>
      <c r="E159" s="261" t="s">
        <v>30</v>
      </c>
      <c r="F159" s="262" t="s">
        <v>443</v>
      </c>
      <c r="G159" s="260"/>
      <c r="H159" s="263" t="s">
        <v>30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AT159" s="269" t="s">
        <v>134</v>
      </c>
      <c r="AU159" s="269" t="s">
        <v>84</v>
      </c>
      <c r="AV159" s="14" t="s">
        <v>82</v>
      </c>
      <c r="AW159" s="14" t="s">
        <v>37</v>
      </c>
      <c r="AX159" s="14" t="s">
        <v>74</v>
      </c>
      <c r="AY159" s="269" t="s">
        <v>126</v>
      </c>
    </row>
    <row r="160" spans="2:65" s="11" customFormat="1" ht="13.5">
      <c r="B160" s="205"/>
      <c r="C160" s="206"/>
      <c r="D160" s="207" t="s">
        <v>134</v>
      </c>
      <c r="E160" s="208" t="s">
        <v>30</v>
      </c>
      <c r="F160" s="209" t="s">
        <v>82</v>
      </c>
      <c r="G160" s="206"/>
      <c r="H160" s="210">
        <v>1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134</v>
      </c>
      <c r="AU160" s="216" t="s">
        <v>84</v>
      </c>
      <c r="AV160" s="11" t="s">
        <v>84</v>
      </c>
      <c r="AW160" s="11" t="s">
        <v>37</v>
      </c>
      <c r="AX160" s="11" t="s">
        <v>82</v>
      </c>
      <c r="AY160" s="216" t="s">
        <v>126</v>
      </c>
    </row>
    <row r="161" spans="2:65" s="1" customFormat="1" ht="22.5" customHeight="1">
      <c r="B161" s="41"/>
      <c r="C161" s="193" t="s">
        <v>299</v>
      </c>
      <c r="D161" s="193" t="s">
        <v>128</v>
      </c>
      <c r="E161" s="194" t="s">
        <v>444</v>
      </c>
      <c r="F161" s="195" t="s">
        <v>445</v>
      </c>
      <c r="G161" s="196" t="s">
        <v>360</v>
      </c>
      <c r="H161" s="197">
        <v>1</v>
      </c>
      <c r="I161" s="198"/>
      <c r="J161" s="199">
        <f>ROUND(I161*H161,2)</f>
        <v>0</v>
      </c>
      <c r="K161" s="195" t="s">
        <v>30</v>
      </c>
      <c r="L161" s="61"/>
      <c r="M161" s="200" t="s">
        <v>30</v>
      </c>
      <c r="N161" s="201" t="s">
        <v>45</v>
      </c>
      <c r="O161" s="42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AR161" s="24" t="s">
        <v>361</v>
      </c>
      <c r="AT161" s="24" t="s">
        <v>128</v>
      </c>
      <c r="AU161" s="24" t="s">
        <v>84</v>
      </c>
      <c r="AY161" s="24" t="s">
        <v>126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24" t="s">
        <v>82</v>
      </c>
      <c r="BK161" s="204">
        <f>ROUND(I161*H161,2)</f>
        <v>0</v>
      </c>
      <c r="BL161" s="24" t="s">
        <v>361</v>
      </c>
      <c r="BM161" s="24" t="s">
        <v>446</v>
      </c>
    </row>
    <row r="162" spans="2:65" s="14" customFormat="1" ht="13.5">
      <c r="B162" s="259"/>
      <c r="C162" s="260"/>
      <c r="D162" s="217" t="s">
        <v>134</v>
      </c>
      <c r="E162" s="261" t="s">
        <v>30</v>
      </c>
      <c r="F162" s="262" t="s">
        <v>445</v>
      </c>
      <c r="G162" s="260"/>
      <c r="H162" s="263" t="s">
        <v>30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AT162" s="269" t="s">
        <v>134</v>
      </c>
      <c r="AU162" s="269" t="s">
        <v>84</v>
      </c>
      <c r="AV162" s="14" t="s">
        <v>82</v>
      </c>
      <c r="AW162" s="14" t="s">
        <v>37</v>
      </c>
      <c r="AX162" s="14" t="s">
        <v>74</v>
      </c>
      <c r="AY162" s="269" t="s">
        <v>126</v>
      </c>
    </row>
    <row r="163" spans="2:65" s="14" customFormat="1" ht="13.5">
      <c r="B163" s="259"/>
      <c r="C163" s="260"/>
      <c r="D163" s="217" t="s">
        <v>134</v>
      </c>
      <c r="E163" s="261" t="s">
        <v>30</v>
      </c>
      <c r="F163" s="262" t="s">
        <v>447</v>
      </c>
      <c r="G163" s="260"/>
      <c r="H163" s="263" t="s">
        <v>30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AT163" s="269" t="s">
        <v>134</v>
      </c>
      <c r="AU163" s="269" t="s">
        <v>84</v>
      </c>
      <c r="AV163" s="14" t="s">
        <v>82</v>
      </c>
      <c r="AW163" s="14" t="s">
        <v>37</v>
      </c>
      <c r="AX163" s="14" t="s">
        <v>74</v>
      </c>
      <c r="AY163" s="269" t="s">
        <v>126</v>
      </c>
    </row>
    <row r="164" spans="2:65" s="14" customFormat="1" ht="13.5">
      <c r="B164" s="259"/>
      <c r="C164" s="260"/>
      <c r="D164" s="217" t="s">
        <v>134</v>
      </c>
      <c r="E164" s="261" t="s">
        <v>30</v>
      </c>
      <c r="F164" s="262" t="s">
        <v>448</v>
      </c>
      <c r="G164" s="260"/>
      <c r="H164" s="263" t="s">
        <v>30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AT164" s="269" t="s">
        <v>134</v>
      </c>
      <c r="AU164" s="269" t="s">
        <v>84</v>
      </c>
      <c r="AV164" s="14" t="s">
        <v>82</v>
      </c>
      <c r="AW164" s="14" t="s">
        <v>37</v>
      </c>
      <c r="AX164" s="14" t="s">
        <v>74</v>
      </c>
      <c r="AY164" s="269" t="s">
        <v>126</v>
      </c>
    </row>
    <row r="165" spans="2:65" s="14" customFormat="1" ht="13.5">
      <c r="B165" s="259"/>
      <c r="C165" s="260"/>
      <c r="D165" s="217" t="s">
        <v>134</v>
      </c>
      <c r="E165" s="261" t="s">
        <v>30</v>
      </c>
      <c r="F165" s="262" t="s">
        <v>449</v>
      </c>
      <c r="G165" s="260"/>
      <c r="H165" s="263" t="s">
        <v>30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AT165" s="269" t="s">
        <v>134</v>
      </c>
      <c r="AU165" s="269" t="s">
        <v>84</v>
      </c>
      <c r="AV165" s="14" t="s">
        <v>82</v>
      </c>
      <c r="AW165" s="14" t="s">
        <v>37</v>
      </c>
      <c r="AX165" s="14" t="s">
        <v>74</v>
      </c>
      <c r="AY165" s="269" t="s">
        <v>126</v>
      </c>
    </row>
    <row r="166" spans="2:65" s="11" customFormat="1" ht="13.5">
      <c r="B166" s="205"/>
      <c r="C166" s="206"/>
      <c r="D166" s="217" t="s">
        <v>134</v>
      </c>
      <c r="E166" s="218" t="s">
        <v>30</v>
      </c>
      <c r="F166" s="219" t="s">
        <v>82</v>
      </c>
      <c r="G166" s="206"/>
      <c r="H166" s="220">
        <v>1</v>
      </c>
      <c r="I166" s="211"/>
      <c r="J166" s="206"/>
      <c r="K166" s="206"/>
      <c r="L166" s="212"/>
      <c r="M166" s="270"/>
      <c r="N166" s="271"/>
      <c r="O166" s="271"/>
      <c r="P166" s="271"/>
      <c r="Q166" s="271"/>
      <c r="R166" s="271"/>
      <c r="S166" s="271"/>
      <c r="T166" s="272"/>
      <c r="AT166" s="216" t="s">
        <v>134</v>
      </c>
      <c r="AU166" s="216" t="s">
        <v>84</v>
      </c>
      <c r="AV166" s="11" t="s">
        <v>84</v>
      </c>
      <c r="AW166" s="11" t="s">
        <v>37</v>
      </c>
      <c r="AX166" s="11" t="s">
        <v>82</v>
      </c>
      <c r="AY166" s="216" t="s">
        <v>126</v>
      </c>
    </row>
    <row r="167" spans="2:65" s="1" customFormat="1" ht="6.95" customHeight="1">
      <c r="B167" s="56"/>
      <c r="C167" s="57"/>
      <c r="D167" s="57"/>
      <c r="E167" s="57"/>
      <c r="F167" s="57"/>
      <c r="G167" s="57"/>
      <c r="H167" s="57"/>
      <c r="I167" s="139"/>
      <c r="J167" s="57"/>
      <c r="K167" s="57"/>
      <c r="L167" s="61"/>
    </row>
  </sheetData>
  <sheetProtection algorithmName="SHA-512" hashValue="bwtmfkOdjIeE8+utBEa9ZByCCYnZqb5WM9g/BrcvpQlmBnaUvpNNP3CZN1rj8bZ7ZzHtqNwr8FzaQ9aF40vyQw==" saltValue="LJw2BS81FyBjoe51XDifZQ==" spinCount="100000" sheet="1" objects="1" scenarios="1" formatCells="0" formatColumns="0" formatRows="0" sort="0" autoFilter="0"/>
  <autoFilter ref="C82:K166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73" customWidth="1"/>
    <col min="2" max="2" width="1.6640625" style="273" customWidth="1"/>
    <col min="3" max="4" width="5" style="273" customWidth="1"/>
    <col min="5" max="5" width="11.6640625" style="273" customWidth="1"/>
    <col min="6" max="6" width="9.1640625" style="273" customWidth="1"/>
    <col min="7" max="7" width="5" style="273" customWidth="1"/>
    <col min="8" max="8" width="77.83203125" style="273" customWidth="1"/>
    <col min="9" max="10" width="20" style="273" customWidth="1"/>
    <col min="11" max="11" width="1.6640625" style="273" customWidth="1"/>
  </cols>
  <sheetData>
    <row r="1" spans="2:11" ht="37.5" customHeight="1"/>
    <row r="2" spans="2:1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pans="2:11" s="15" customFormat="1" ht="45" customHeight="1">
      <c r="B3" s="277"/>
      <c r="C3" s="400" t="s">
        <v>450</v>
      </c>
      <c r="D3" s="400"/>
      <c r="E3" s="400"/>
      <c r="F3" s="400"/>
      <c r="G3" s="400"/>
      <c r="H3" s="400"/>
      <c r="I3" s="400"/>
      <c r="J3" s="400"/>
      <c r="K3" s="278"/>
    </row>
    <row r="4" spans="2:11" ht="25.5" customHeight="1">
      <c r="B4" s="279"/>
      <c r="C4" s="404" t="s">
        <v>451</v>
      </c>
      <c r="D4" s="404"/>
      <c r="E4" s="404"/>
      <c r="F4" s="404"/>
      <c r="G4" s="404"/>
      <c r="H4" s="404"/>
      <c r="I4" s="404"/>
      <c r="J4" s="404"/>
      <c r="K4" s="280"/>
    </row>
    <row r="5" spans="2:11" ht="5.25" customHeight="1">
      <c r="B5" s="279"/>
      <c r="C5" s="281"/>
      <c r="D5" s="281"/>
      <c r="E5" s="281"/>
      <c r="F5" s="281"/>
      <c r="G5" s="281"/>
      <c r="H5" s="281"/>
      <c r="I5" s="281"/>
      <c r="J5" s="281"/>
      <c r="K5" s="280"/>
    </row>
    <row r="6" spans="2:11" ht="15" customHeight="1">
      <c r="B6" s="279"/>
      <c r="C6" s="403" t="s">
        <v>452</v>
      </c>
      <c r="D6" s="403"/>
      <c r="E6" s="403"/>
      <c r="F6" s="403"/>
      <c r="G6" s="403"/>
      <c r="H6" s="403"/>
      <c r="I6" s="403"/>
      <c r="J6" s="403"/>
      <c r="K6" s="280"/>
    </row>
    <row r="7" spans="2:11" ht="15" customHeight="1">
      <c r="B7" s="283"/>
      <c r="C7" s="403" t="s">
        <v>453</v>
      </c>
      <c r="D7" s="403"/>
      <c r="E7" s="403"/>
      <c r="F7" s="403"/>
      <c r="G7" s="403"/>
      <c r="H7" s="403"/>
      <c r="I7" s="403"/>
      <c r="J7" s="403"/>
      <c r="K7" s="280"/>
    </row>
    <row r="8" spans="2:1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pans="2:11" ht="15" customHeight="1">
      <c r="B9" s="283"/>
      <c r="C9" s="403" t="s">
        <v>454</v>
      </c>
      <c r="D9" s="403"/>
      <c r="E9" s="403"/>
      <c r="F9" s="403"/>
      <c r="G9" s="403"/>
      <c r="H9" s="403"/>
      <c r="I9" s="403"/>
      <c r="J9" s="403"/>
      <c r="K9" s="280"/>
    </row>
    <row r="10" spans="2:11" ht="15" customHeight="1">
      <c r="B10" s="283"/>
      <c r="C10" s="282"/>
      <c r="D10" s="403" t="s">
        <v>455</v>
      </c>
      <c r="E10" s="403"/>
      <c r="F10" s="403"/>
      <c r="G10" s="403"/>
      <c r="H10" s="403"/>
      <c r="I10" s="403"/>
      <c r="J10" s="403"/>
      <c r="K10" s="280"/>
    </row>
    <row r="11" spans="2:11" ht="15" customHeight="1">
      <c r="B11" s="283"/>
      <c r="C11" s="284"/>
      <c r="D11" s="403" t="s">
        <v>456</v>
      </c>
      <c r="E11" s="403"/>
      <c r="F11" s="403"/>
      <c r="G11" s="403"/>
      <c r="H11" s="403"/>
      <c r="I11" s="403"/>
      <c r="J11" s="403"/>
      <c r="K11" s="280"/>
    </row>
    <row r="12" spans="2:11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spans="2:11" ht="15" customHeight="1">
      <c r="B13" s="283"/>
      <c r="C13" s="284"/>
      <c r="D13" s="403" t="s">
        <v>457</v>
      </c>
      <c r="E13" s="403"/>
      <c r="F13" s="403"/>
      <c r="G13" s="403"/>
      <c r="H13" s="403"/>
      <c r="I13" s="403"/>
      <c r="J13" s="403"/>
      <c r="K13" s="280"/>
    </row>
    <row r="14" spans="2:11" ht="15" customHeight="1">
      <c r="B14" s="283"/>
      <c r="C14" s="284"/>
      <c r="D14" s="403" t="s">
        <v>458</v>
      </c>
      <c r="E14" s="403"/>
      <c r="F14" s="403"/>
      <c r="G14" s="403"/>
      <c r="H14" s="403"/>
      <c r="I14" s="403"/>
      <c r="J14" s="403"/>
      <c r="K14" s="280"/>
    </row>
    <row r="15" spans="2:11" ht="15" customHeight="1">
      <c r="B15" s="283"/>
      <c r="C15" s="284"/>
      <c r="D15" s="403" t="s">
        <v>459</v>
      </c>
      <c r="E15" s="403"/>
      <c r="F15" s="403"/>
      <c r="G15" s="403"/>
      <c r="H15" s="403"/>
      <c r="I15" s="403"/>
      <c r="J15" s="403"/>
      <c r="K15" s="280"/>
    </row>
    <row r="16" spans="2:11" ht="15" customHeight="1">
      <c r="B16" s="283"/>
      <c r="C16" s="284"/>
      <c r="D16" s="284"/>
      <c r="E16" s="285" t="s">
        <v>81</v>
      </c>
      <c r="F16" s="403" t="s">
        <v>460</v>
      </c>
      <c r="G16" s="403"/>
      <c r="H16" s="403"/>
      <c r="I16" s="403"/>
      <c r="J16" s="403"/>
      <c r="K16" s="280"/>
    </row>
    <row r="17" spans="2:11" ht="15" customHeight="1">
      <c r="B17" s="283"/>
      <c r="C17" s="284"/>
      <c r="D17" s="284"/>
      <c r="E17" s="285" t="s">
        <v>461</v>
      </c>
      <c r="F17" s="403" t="s">
        <v>462</v>
      </c>
      <c r="G17" s="403"/>
      <c r="H17" s="403"/>
      <c r="I17" s="403"/>
      <c r="J17" s="403"/>
      <c r="K17" s="280"/>
    </row>
    <row r="18" spans="2:11" ht="15" customHeight="1">
      <c r="B18" s="283"/>
      <c r="C18" s="284"/>
      <c r="D18" s="284"/>
      <c r="E18" s="285" t="s">
        <v>463</v>
      </c>
      <c r="F18" s="403" t="s">
        <v>464</v>
      </c>
      <c r="G18" s="403"/>
      <c r="H18" s="403"/>
      <c r="I18" s="403"/>
      <c r="J18" s="403"/>
      <c r="K18" s="280"/>
    </row>
    <row r="19" spans="2:11" ht="15" customHeight="1">
      <c r="B19" s="283"/>
      <c r="C19" s="284"/>
      <c r="D19" s="284"/>
      <c r="E19" s="285" t="s">
        <v>465</v>
      </c>
      <c r="F19" s="403" t="s">
        <v>466</v>
      </c>
      <c r="G19" s="403"/>
      <c r="H19" s="403"/>
      <c r="I19" s="403"/>
      <c r="J19" s="403"/>
      <c r="K19" s="280"/>
    </row>
    <row r="20" spans="2:11" ht="15" customHeight="1">
      <c r="B20" s="283"/>
      <c r="C20" s="284"/>
      <c r="D20" s="284"/>
      <c r="E20" s="285" t="s">
        <v>467</v>
      </c>
      <c r="F20" s="403" t="s">
        <v>468</v>
      </c>
      <c r="G20" s="403"/>
      <c r="H20" s="403"/>
      <c r="I20" s="403"/>
      <c r="J20" s="403"/>
      <c r="K20" s="280"/>
    </row>
    <row r="21" spans="2:11" ht="15" customHeight="1">
      <c r="B21" s="283"/>
      <c r="C21" s="284"/>
      <c r="D21" s="284"/>
      <c r="E21" s="285" t="s">
        <v>469</v>
      </c>
      <c r="F21" s="403" t="s">
        <v>470</v>
      </c>
      <c r="G21" s="403"/>
      <c r="H21" s="403"/>
      <c r="I21" s="403"/>
      <c r="J21" s="403"/>
      <c r="K21" s="280"/>
    </row>
    <row r="22" spans="2:11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spans="2:11" ht="15" customHeight="1">
      <c r="B23" s="283"/>
      <c r="C23" s="403" t="s">
        <v>471</v>
      </c>
      <c r="D23" s="403"/>
      <c r="E23" s="403"/>
      <c r="F23" s="403"/>
      <c r="G23" s="403"/>
      <c r="H23" s="403"/>
      <c r="I23" s="403"/>
      <c r="J23" s="403"/>
      <c r="K23" s="280"/>
    </row>
    <row r="24" spans="2:11" ht="15" customHeight="1">
      <c r="B24" s="283"/>
      <c r="C24" s="403" t="s">
        <v>472</v>
      </c>
      <c r="D24" s="403"/>
      <c r="E24" s="403"/>
      <c r="F24" s="403"/>
      <c r="G24" s="403"/>
      <c r="H24" s="403"/>
      <c r="I24" s="403"/>
      <c r="J24" s="403"/>
      <c r="K24" s="280"/>
    </row>
    <row r="25" spans="2:11" ht="15" customHeight="1">
      <c r="B25" s="283"/>
      <c r="C25" s="282"/>
      <c r="D25" s="403" t="s">
        <v>473</v>
      </c>
      <c r="E25" s="403"/>
      <c r="F25" s="403"/>
      <c r="G25" s="403"/>
      <c r="H25" s="403"/>
      <c r="I25" s="403"/>
      <c r="J25" s="403"/>
      <c r="K25" s="280"/>
    </row>
    <row r="26" spans="2:11" ht="15" customHeight="1">
      <c r="B26" s="283"/>
      <c r="C26" s="284"/>
      <c r="D26" s="403" t="s">
        <v>474</v>
      </c>
      <c r="E26" s="403"/>
      <c r="F26" s="403"/>
      <c r="G26" s="403"/>
      <c r="H26" s="403"/>
      <c r="I26" s="403"/>
      <c r="J26" s="403"/>
      <c r="K26" s="280"/>
    </row>
    <row r="27" spans="2:11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spans="2:11" ht="15" customHeight="1">
      <c r="B28" s="283"/>
      <c r="C28" s="284"/>
      <c r="D28" s="403" t="s">
        <v>475</v>
      </c>
      <c r="E28" s="403"/>
      <c r="F28" s="403"/>
      <c r="G28" s="403"/>
      <c r="H28" s="403"/>
      <c r="I28" s="403"/>
      <c r="J28" s="403"/>
      <c r="K28" s="280"/>
    </row>
    <row r="29" spans="2:11" ht="15" customHeight="1">
      <c r="B29" s="283"/>
      <c r="C29" s="284"/>
      <c r="D29" s="403" t="s">
        <v>476</v>
      </c>
      <c r="E29" s="403"/>
      <c r="F29" s="403"/>
      <c r="G29" s="403"/>
      <c r="H29" s="403"/>
      <c r="I29" s="403"/>
      <c r="J29" s="403"/>
      <c r="K29" s="280"/>
    </row>
    <row r="30" spans="2:11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spans="2:11" ht="15" customHeight="1">
      <c r="B31" s="283"/>
      <c r="C31" s="284"/>
      <c r="D31" s="403" t="s">
        <v>477</v>
      </c>
      <c r="E31" s="403"/>
      <c r="F31" s="403"/>
      <c r="G31" s="403"/>
      <c r="H31" s="403"/>
      <c r="I31" s="403"/>
      <c r="J31" s="403"/>
      <c r="K31" s="280"/>
    </row>
    <row r="32" spans="2:11" ht="15" customHeight="1">
      <c r="B32" s="283"/>
      <c r="C32" s="284"/>
      <c r="D32" s="403" t="s">
        <v>478</v>
      </c>
      <c r="E32" s="403"/>
      <c r="F32" s="403"/>
      <c r="G32" s="403"/>
      <c r="H32" s="403"/>
      <c r="I32" s="403"/>
      <c r="J32" s="403"/>
      <c r="K32" s="280"/>
    </row>
    <row r="33" spans="2:11" ht="15" customHeight="1">
      <c r="B33" s="283"/>
      <c r="C33" s="284"/>
      <c r="D33" s="403" t="s">
        <v>479</v>
      </c>
      <c r="E33" s="403"/>
      <c r="F33" s="403"/>
      <c r="G33" s="403"/>
      <c r="H33" s="403"/>
      <c r="I33" s="403"/>
      <c r="J33" s="403"/>
      <c r="K33" s="280"/>
    </row>
    <row r="34" spans="2:11" ht="15" customHeight="1">
      <c r="B34" s="283"/>
      <c r="C34" s="284"/>
      <c r="D34" s="282"/>
      <c r="E34" s="286" t="s">
        <v>111</v>
      </c>
      <c r="F34" s="282"/>
      <c r="G34" s="403" t="s">
        <v>480</v>
      </c>
      <c r="H34" s="403"/>
      <c r="I34" s="403"/>
      <c r="J34" s="403"/>
      <c r="K34" s="280"/>
    </row>
    <row r="35" spans="2:11" ht="30.75" customHeight="1">
      <c r="B35" s="283"/>
      <c r="C35" s="284"/>
      <c r="D35" s="282"/>
      <c r="E35" s="286" t="s">
        <v>481</v>
      </c>
      <c r="F35" s="282"/>
      <c r="G35" s="403" t="s">
        <v>482</v>
      </c>
      <c r="H35" s="403"/>
      <c r="I35" s="403"/>
      <c r="J35" s="403"/>
      <c r="K35" s="280"/>
    </row>
    <row r="36" spans="2:11" ht="15" customHeight="1">
      <c r="B36" s="283"/>
      <c r="C36" s="284"/>
      <c r="D36" s="282"/>
      <c r="E36" s="286" t="s">
        <v>55</v>
      </c>
      <c r="F36" s="282"/>
      <c r="G36" s="403" t="s">
        <v>483</v>
      </c>
      <c r="H36" s="403"/>
      <c r="I36" s="403"/>
      <c r="J36" s="403"/>
      <c r="K36" s="280"/>
    </row>
    <row r="37" spans="2:11" ht="15" customHeight="1">
      <c r="B37" s="283"/>
      <c r="C37" s="284"/>
      <c r="D37" s="282"/>
      <c r="E37" s="286" t="s">
        <v>112</v>
      </c>
      <c r="F37" s="282"/>
      <c r="G37" s="403" t="s">
        <v>484</v>
      </c>
      <c r="H37" s="403"/>
      <c r="I37" s="403"/>
      <c r="J37" s="403"/>
      <c r="K37" s="280"/>
    </row>
    <row r="38" spans="2:11" ht="15" customHeight="1">
      <c r="B38" s="283"/>
      <c r="C38" s="284"/>
      <c r="D38" s="282"/>
      <c r="E38" s="286" t="s">
        <v>113</v>
      </c>
      <c r="F38" s="282"/>
      <c r="G38" s="403" t="s">
        <v>485</v>
      </c>
      <c r="H38" s="403"/>
      <c r="I38" s="403"/>
      <c r="J38" s="403"/>
      <c r="K38" s="280"/>
    </row>
    <row r="39" spans="2:11" ht="15" customHeight="1">
      <c r="B39" s="283"/>
      <c r="C39" s="284"/>
      <c r="D39" s="282"/>
      <c r="E39" s="286" t="s">
        <v>114</v>
      </c>
      <c r="F39" s="282"/>
      <c r="G39" s="403" t="s">
        <v>486</v>
      </c>
      <c r="H39" s="403"/>
      <c r="I39" s="403"/>
      <c r="J39" s="403"/>
      <c r="K39" s="280"/>
    </row>
    <row r="40" spans="2:11" ht="15" customHeight="1">
      <c r="B40" s="283"/>
      <c r="C40" s="284"/>
      <c r="D40" s="282"/>
      <c r="E40" s="286" t="s">
        <v>487</v>
      </c>
      <c r="F40" s="282"/>
      <c r="G40" s="403" t="s">
        <v>488</v>
      </c>
      <c r="H40" s="403"/>
      <c r="I40" s="403"/>
      <c r="J40" s="403"/>
      <c r="K40" s="280"/>
    </row>
    <row r="41" spans="2:11" ht="15" customHeight="1">
      <c r="B41" s="283"/>
      <c r="C41" s="284"/>
      <c r="D41" s="282"/>
      <c r="E41" s="286"/>
      <c r="F41" s="282"/>
      <c r="G41" s="403" t="s">
        <v>489</v>
      </c>
      <c r="H41" s="403"/>
      <c r="I41" s="403"/>
      <c r="J41" s="403"/>
      <c r="K41" s="280"/>
    </row>
    <row r="42" spans="2:11" ht="15" customHeight="1">
      <c r="B42" s="283"/>
      <c r="C42" s="284"/>
      <c r="D42" s="282"/>
      <c r="E42" s="286" t="s">
        <v>490</v>
      </c>
      <c r="F42" s="282"/>
      <c r="G42" s="403" t="s">
        <v>491</v>
      </c>
      <c r="H42" s="403"/>
      <c r="I42" s="403"/>
      <c r="J42" s="403"/>
      <c r="K42" s="280"/>
    </row>
    <row r="43" spans="2:11" ht="15" customHeight="1">
      <c r="B43" s="283"/>
      <c r="C43" s="284"/>
      <c r="D43" s="282"/>
      <c r="E43" s="286" t="s">
        <v>116</v>
      </c>
      <c r="F43" s="282"/>
      <c r="G43" s="403" t="s">
        <v>492</v>
      </c>
      <c r="H43" s="403"/>
      <c r="I43" s="403"/>
      <c r="J43" s="403"/>
      <c r="K43" s="280"/>
    </row>
    <row r="44" spans="2:11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spans="2:11" ht="15" customHeight="1">
      <c r="B45" s="283"/>
      <c r="C45" s="284"/>
      <c r="D45" s="403" t="s">
        <v>493</v>
      </c>
      <c r="E45" s="403"/>
      <c r="F45" s="403"/>
      <c r="G45" s="403"/>
      <c r="H45" s="403"/>
      <c r="I45" s="403"/>
      <c r="J45" s="403"/>
      <c r="K45" s="280"/>
    </row>
    <row r="46" spans="2:11" ht="15" customHeight="1">
      <c r="B46" s="283"/>
      <c r="C46" s="284"/>
      <c r="D46" s="284"/>
      <c r="E46" s="403" t="s">
        <v>494</v>
      </c>
      <c r="F46" s="403"/>
      <c r="G46" s="403"/>
      <c r="H46" s="403"/>
      <c r="I46" s="403"/>
      <c r="J46" s="403"/>
      <c r="K46" s="280"/>
    </row>
    <row r="47" spans="2:11" ht="15" customHeight="1">
      <c r="B47" s="283"/>
      <c r="C47" s="284"/>
      <c r="D47" s="284"/>
      <c r="E47" s="403" t="s">
        <v>495</v>
      </c>
      <c r="F47" s="403"/>
      <c r="G47" s="403"/>
      <c r="H47" s="403"/>
      <c r="I47" s="403"/>
      <c r="J47" s="403"/>
      <c r="K47" s="280"/>
    </row>
    <row r="48" spans="2:11" ht="15" customHeight="1">
      <c r="B48" s="283"/>
      <c r="C48" s="284"/>
      <c r="D48" s="284"/>
      <c r="E48" s="403" t="s">
        <v>496</v>
      </c>
      <c r="F48" s="403"/>
      <c r="G48" s="403"/>
      <c r="H48" s="403"/>
      <c r="I48" s="403"/>
      <c r="J48" s="403"/>
      <c r="K48" s="280"/>
    </row>
    <row r="49" spans="2:11" ht="15" customHeight="1">
      <c r="B49" s="283"/>
      <c r="C49" s="284"/>
      <c r="D49" s="403" t="s">
        <v>497</v>
      </c>
      <c r="E49" s="403"/>
      <c r="F49" s="403"/>
      <c r="G49" s="403"/>
      <c r="H49" s="403"/>
      <c r="I49" s="403"/>
      <c r="J49" s="403"/>
      <c r="K49" s="280"/>
    </row>
    <row r="50" spans="2:11" ht="25.5" customHeight="1">
      <c r="B50" s="279"/>
      <c r="C50" s="404" t="s">
        <v>498</v>
      </c>
      <c r="D50" s="404"/>
      <c r="E50" s="404"/>
      <c r="F50" s="404"/>
      <c r="G50" s="404"/>
      <c r="H50" s="404"/>
      <c r="I50" s="404"/>
      <c r="J50" s="404"/>
      <c r="K50" s="280"/>
    </row>
    <row r="51" spans="2:11" ht="5.25" customHeight="1">
      <c r="B51" s="279"/>
      <c r="C51" s="281"/>
      <c r="D51" s="281"/>
      <c r="E51" s="281"/>
      <c r="F51" s="281"/>
      <c r="G51" s="281"/>
      <c r="H51" s="281"/>
      <c r="I51" s="281"/>
      <c r="J51" s="281"/>
      <c r="K51" s="280"/>
    </row>
    <row r="52" spans="2:11" ht="15" customHeight="1">
      <c r="B52" s="279"/>
      <c r="C52" s="403" t="s">
        <v>499</v>
      </c>
      <c r="D52" s="403"/>
      <c r="E52" s="403"/>
      <c r="F52" s="403"/>
      <c r="G52" s="403"/>
      <c r="H52" s="403"/>
      <c r="I52" s="403"/>
      <c r="J52" s="403"/>
      <c r="K52" s="280"/>
    </row>
    <row r="53" spans="2:11" ht="15" customHeight="1">
      <c r="B53" s="279"/>
      <c r="C53" s="403" t="s">
        <v>500</v>
      </c>
      <c r="D53" s="403"/>
      <c r="E53" s="403"/>
      <c r="F53" s="403"/>
      <c r="G53" s="403"/>
      <c r="H53" s="403"/>
      <c r="I53" s="403"/>
      <c r="J53" s="403"/>
      <c r="K53" s="280"/>
    </row>
    <row r="54" spans="2:11" ht="12.75" customHeight="1">
      <c r="B54" s="279"/>
      <c r="C54" s="282"/>
      <c r="D54" s="282"/>
      <c r="E54" s="282"/>
      <c r="F54" s="282"/>
      <c r="G54" s="282"/>
      <c r="H54" s="282"/>
      <c r="I54" s="282"/>
      <c r="J54" s="282"/>
      <c r="K54" s="280"/>
    </row>
    <row r="55" spans="2:11" ht="15" customHeight="1">
      <c r="B55" s="279"/>
      <c r="C55" s="403" t="s">
        <v>501</v>
      </c>
      <c r="D55" s="403"/>
      <c r="E55" s="403"/>
      <c r="F55" s="403"/>
      <c r="G55" s="403"/>
      <c r="H55" s="403"/>
      <c r="I55" s="403"/>
      <c r="J55" s="403"/>
      <c r="K55" s="280"/>
    </row>
    <row r="56" spans="2:11" ht="15" customHeight="1">
      <c r="B56" s="279"/>
      <c r="C56" s="284"/>
      <c r="D56" s="403" t="s">
        <v>502</v>
      </c>
      <c r="E56" s="403"/>
      <c r="F56" s="403"/>
      <c r="G56" s="403"/>
      <c r="H56" s="403"/>
      <c r="I56" s="403"/>
      <c r="J56" s="403"/>
      <c r="K56" s="280"/>
    </row>
    <row r="57" spans="2:11" ht="15" customHeight="1">
      <c r="B57" s="279"/>
      <c r="C57" s="284"/>
      <c r="D57" s="403" t="s">
        <v>503</v>
      </c>
      <c r="E57" s="403"/>
      <c r="F57" s="403"/>
      <c r="G57" s="403"/>
      <c r="H57" s="403"/>
      <c r="I57" s="403"/>
      <c r="J57" s="403"/>
      <c r="K57" s="280"/>
    </row>
    <row r="58" spans="2:11" ht="15" customHeight="1">
      <c r="B58" s="279"/>
      <c r="C58" s="284"/>
      <c r="D58" s="403" t="s">
        <v>504</v>
      </c>
      <c r="E58" s="403"/>
      <c r="F58" s="403"/>
      <c r="G58" s="403"/>
      <c r="H58" s="403"/>
      <c r="I58" s="403"/>
      <c r="J58" s="403"/>
      <c r="K58" s="280"/>
    </row>
    <row r="59" spans="2:11" ht="15" customHeight="1">
      <c r="B59" s="279"/>
      <c r="C59" s="284"/>
      <c r="D59" s="403" t="s">
        <v>505</v>
      </c>
      <c r="E59" s="403"/>
      <c r="F59" s="403"/>
      <c r="G59" s="403"/>
      <c r="H59" s="403"/>
      <c r="I59" s="403"/>
      <c r="J59" s="403"/>
      <c r="K59" s="280"/>
    </row>
    <row r="60" spans="2:11" ht="15" customHeight="1">
      <c r="B60" s="279"/>
      <c r="C60" s="284"/>
      <c r="D60" s="402" t="s">
        <v>506</v>
      </c>
      <c r="E60" s="402"/>
      <c r="F60" s="402"/>
      <c r="G60" s="402"/>
      <c r="H60" s="402"/>
      <c r="I60" s="402"/>
      <c r="J60" s="402"/>
      <c r="K60" s="280"/>
    </row>
    <row r="61" spans="2:11" ht="15" customHeight="1">
      <c r="B61" s="279"/>
      <c r="C61" s="284"/>
      <c r="D61" s="403" t="s">
        <v>507</v>
      </c>
      <c r="E61" s="403"/>
      <c r="F61" s="403"/>
      <c r="G61" s="403"/>
      <c r="H61" s="403"/>
      <c r="I61" s="403"/>
      <c r="J61" s="403"/>
      <c r="K61" s="280"/>
    </row>
    <row r="62" spans="2:11" ht="12.75" customHeight="1">
      <c r="B62" s="279"/>
      <c r="C62" s="284"/>
      <c r="D62" s="284"/>
      <c r="E62" s="287"/>
      <c r="F62" s="284"/>
      <c r="G62" s="284"/>
      <c r="H62" s="284"/>
      <c r="I62" s="284"/>
      <c r="J62" s="284"/>
      <c r="K62" s="280"/>
    </row>
    <row r="63" spans="2:11" ht="15" customHeight="1">
      <c r="B63" s="279"/>
      <c r="C63" s="284"/>
      <c r="D63" s="403" t="s">
        <v>508</v>
      </c>
      <c r="E63" s="403"/>
      <c r="F63" s="403"/>
      <c r="G63" s="403"/>
      <c r="H63" s="403"/>
      <c r="I63" s="403"/>
      <c r="J63" s="403"/>
      <c r="K63" s="280"/>
    </row>
    <row r="64" spans="2:11" ht="15" customHeight="1">
      <c r="B64" s="279"/>
      <c r="C64" s="284"/>
      <c r="D64" s="402" t="s">
        <v>509</v>
      </c>
      <c r="E64" s="402"/>
      <c r="F64" s="402"/>
      <c r="G64" s="402"/>
      <c r="H64" s="402"/>
      <c r="I64" s="402"/>
      <c r="J64" s="402"/>
      <c r="K64" s="280"/>
    </row>
    <row r="65" spans="2:11" ht="15" customHeight="1">
      <c r="B65" s="279"/>
      <c r="C65" s="284"/>
      <c r="D65" s="403" t="s">
        <v>510</v>
      </c>
      <c r="E65" s="403"/>
      <c r="F65" s="403"/>
      <c r="G65" s="403"/>
      <c r="H65" s="403"/>
      <c r="I65" s="403"/>
      <c r="J65" s="403"/>
      <c r="K65" s="280"/>
    </row>
    <row r="66" spans="2:11" ht="15" customHeight="1">
      <c r="B66" s="279"/>
      <c r="C66" s="284"/>
      <c r="D66" s="403" t="s">
        <v>511</v>
      </c>
      <c r="E66" s="403"/>
      <c r="F66" s="403"/>
      <c r="G66" s="403"/>
      <c r="H66" s="403"/>
      <c r="I66" s="403"/>
      <c r="J66" s="403"/>
      <c r="K66" s="280"/>
    </row>
    <row r="67" spans="2:11" ht="15" customHeight="1">
      <c r="B67" s="279"/>
      <c r="C67" s="284"/>
      <c r="D67" s="403" t="s">
        <v>512</v>
      </c>
      <c r="E67" s="403"/>
      <c r="F67" s="403"/>
      <c r="G67" s="403"/>
      <c r="H67" s="403"/>
      <c r="I67" s="403"/>
      <c r="J67" s="403"/>
      <c r="K67" s="280"/>
    </row>
    <row r="68" spans="2:11" ht="15" customHeight="1">
      <c r="B68" s="279"/>
      <c r="C68" s="284"/>
      <c r="D68" s="403" t="s">
        <v>513</v>
      </c>
      <c r="E68" s="403"/>
      <c r="F68" s="403"/>
      <c r="G68" s="403"/>
      <c r="H68" s="403"/>
      <c r="I68" s="403"/>
      <c r="J68" s="403"/>
      <c r="K68" s="280"/>
    </row>
    <row r="69" spans="2:11" ht="12.75" customHeight="1">
      <c r="B69" s="288"/>
      <c r="C69" s="289"/>
      <c r="D69" s="289"/>
      <c r="E69" s="289"/>
      <c r="F69" s="289"/>
      <c r="G69" s="289"/>
      <c r="H69" s="289"/>
      <c r="I69" s="289"/>
      <c r="J69" s="289"/>
      <c r="K69" s="290"/>
    </row>
    <row r="70" spans="2:11" ht="18.75" customHeight="1">
      <c r="B70" s="291"/>
      <c r="C70" s="291"/>
      <c r="D70" s="291"/>
      <c r="E70" s="291"/>
      <c r="F70" s="291"/>
      <c r="G70" s="291"/>
      <c r="H70" s="291"/>
      <c r="I70" s="291"/>
      <c r="J70" s="291"/>
      <c r="K70" s="292"/>
    </row>
    <row r="71" spans="2:11" ht="18.75" customHeight="1">
      <c r="B71" s="292"/>
      <c r="C71" s="292"/>
      <c r="D71" s="292"/>
      <c r="E71" s="292"/>
      <c r="F71" s="292"/>
      <c r="G71" s="292"/>
      <c r="H71" s="292"/>
      <c r="I71" s="292"/>
      <c r="J71" s="292"/>
      <c r="K71" s="292"/>
    </row>
    <row r="72" spans="2:11" ht="7.5" customHeight="1">
      <c r="B72" s="293"/>
      <c r="C72" s="294"/>
      <c r="D72" s="294"/>
      <c r="E72" s="294"/>
      <c r="F72" s="294"/>
      <c r="G72" s="294"/>
      <c r="H72" s="294"/>
      <c r="I72" s="294"/>
      <c r="J72" s="294"/>
      <c r="K72" s="295"/>
    </row>
    <row r="73" spans="2:11" ht="45" customHeight="1">
      <c r="B73" s="296"/>
      <c r="C73" s="401" t="s">
        <v>97</v>
      </c>
      <c r="D73" s="401"/>
      <c r="E73" s="401"/>
      <c r="F73" s="401"/>
      <c r="G73" s="401"/>
      <c r="H73" s="401"/>
      <c r="I73" s="401"/>
      <c r="J73" s="401"/>
      <c r="K73" s="297"/>
    </row>
    <row r="74" spans="2:11" ht="17.25" customHeight="1">
      <c r="B74" s="296"/>
      <c r="C74" s="298" t="s">
        <v>514</v>
      </c>
      <c r="D74" s="298"/>
      <c r="E74" s="298"/>
      <c r="F74" s="298" t="s">
        <v>515</v>
      </c>
      <c r="G74" s="299"/>
      <c r="H74" s="298" t="s">
        <v>112</v>
      </c>
      <c r="I74" s="298" t="s">
        <v>59</v>
      </c>
      <c r="J74" s="298" t="s">
        <v>516</v>
      </c>
      <c r="K74" s="297"/>
    </row>
    <row r="75" spans="2:11" ht="17.25" customHeight="1">
      <c r="B75" s="296"/>
      <c r="C75" s="300" t="s">
        <v>517</v>
      </c>
      <c r="D75" s="300"/>
      <c r="E75" s="300"/>
      <c r="F75" s="301" t="s">
        <v>518</v>
      </c>
      <c r="G75" s="302"/>
      <c r="H75" s="300"/>
      <c r="I75" s="300"/>
      <c r="J75" s="300" t="s">
        <v>519</v>
      </c>
      <c r="K75" s="297"/>
    </row>
    <row r="76" spans="2:11" ht="5.25" customHeight="1">
      <c r="B76" s="296"/>
      <c r="C76" s="303"/>
      <c r="D76" s="303"/>
      <c r="E76" s="303"/>
      <c r="F76" s="303"/>
      <c r="G76" s="304"/>
      <c r="H76" s="303"/>
      <c r="I76" s="303"/>
      <c r="J76" s="303"/>
      <c r="K76" s="297"/>
    </row>
    <row r="77" spans="2:11" ht="15" customHeight="1">
      <c r="B77" s="296"/>
      <c r="C77" s="286" t="s">
        <v>55</v>
      </c>
      <c r="D77" s="303"/>
      <c r="E77" s="303"/>
      <c r="F77" s="305" t="s">
        <v>520</v>
      </c>
      <c r="G77" s="304"/>
      <c r="H77" s="286" t="s">
        <v>521</v>
      </c>
      <c r="I77" s="286" t="s">
        <v>522</v>
      </c>
      <c r="J77" s="286">
        <v>20</v>
      </c>
      <c r="K77" s="297"/>
    </row>
    <row r="78" spans="2:11" ht="15" customHeight="1">
      <c r="B78" s="296"/>
      <c r="C78" s="286" t="s">
        <v>523</v>
      </c>
      <c r="D78" s="286"/>
      <c r="E78" s="286"/>
      <c r="F78" s="305" t="s">
        <v>520</v>
      </c>
      <c r="G78" s="304"/>
      <c r="H78" s="286" t="s">
        <v>524</v>
      </c>
      <c r="I78" s="286" t="s">
        <v>522</v>
      </c>
      <c r="J78" s="286">
        <v>120</v>
      </c>
      <c r="K78" s="297"/>
    </row>
    <row r="79" spans="2:11" ht="15" customHeight="1">
      <c r="B79" s="306"/>
      <c r="C79" s="286" t="s">
        <v>525</v>
      </c>
      <c r="D79" s="286"/>
      <c r="E79" s="286"/>
      <c r="F79" s="305" t="s">
        <v>526</v>
      </c>
      <c r="G79" s="304"/>
      <c r="H79" s="286" t="s">
        <v>527</v>
      </c>
      <c r="I79" s="286" t="s">
        <v>522</v>
      </c>
      <c r="J79" s="286">
        <v>50</v>
      </c>
      <c r="K79" s="297"/>
    </row>
    <row r="80" spans="2:11" ht="15" customHeight="1">
      <c r="B80" s="306"/>
      <c r="C80" s="286" t="s">
        <v>528</v>
      </c>
      <c r="D80" s="286"/>
      <c r="E80" s="286"/>
      <c r="F80" s="305" t="s">
        <v>520</v>
      </c>
      <c r="G80" s="304"/>
      <c r="H80" s="286" t="s">
        <v>529</v>
      </c>
      <c r="I80" s="286" t="s">
        <v>530</v>
      </c>
      <c r="J80" s="286"/>
      <c r="K80" s="297"/>
    </row>
    <row r="81" spans="2:11" ht="15" customHeight="1">
      <c r="B81" s="306"/>
      <c r="C81" s="307" t="s">
        <v>531</v>
      </c>
      <c r="D81" s="307"/>
      <c r="E81" s="307"/>
      <c r="F81" s="308" t="s">
        <v>526</v>
      </c>
      <c r="G81" s="307"/>
      <c r="H81" s="307" t="s">
        <v>532</v>
      </c>
      <c r="I81" s="307" t="s">
        <v>522</v>
      </c>
      <c r="J81" s="307">
        <v>15</v>
      </c>
      <c r="K81" s="297"/>
    </row>
    <row r="82" spans="2:11" ht="15" customHeight="1">
      <c r="B82" s="306"/>
      <c r="C82" s="307" t="s">
        <v>533</v>
      </c>
      <c r="D82" s="307"/>
      <c r="E82" s="307"/>
      <c r="F82" s="308" t="s">
        <v>526</v>
      </c>
      <c r="G82" s="307"/>
      <c r="H82" s="307" t="s">
        <v>534</v>
      </c>
      <c r="I82" s="307" t="s">
        <v>522</v>
      </c>
      <c r="J82" s="307">
        <v>15</v>
      </c>
      <c r="K82" s="297"/>
    </row>
    <row r="83" spans="2:11" ht="15" customHeight="1">
      <c r="B83" s="306"/>
      <c r="C83" s="307" t="s">
        <v>535</v>
      </c>
      <c r="D83" s="307"/>
      <c r="E83" s="307"/>
      <c r="F83" s="308" t="s">
        <v>526</v>
      </c>
      <c r="G83" s="307"/>
      <c r="H83" s="307" t="s">
        <v>536</v>
      </c>
      <c r="I83" s="307" t="s">
        <v>522</v>
      </c>
      <c r="J83" s="307">
        <v>20</v>
      </c>
      <c r="K83" s="297"/>
    </row>
    <row r="84" spans="2:11" ht="15" customHeight="1">
      <c r="B84" s="306"/>
      <c r="C84" s="307" t="s">
        <v>537</v>
      </c>
      <c r="D84" s="307"/>
      <c r="E84" s="307"/>
      <c r="F84" s="308" t="s">
        <v>526</v>
      </c>
      <c r="G84" s="307"/>
      <c r="H84" s="307" t="s">
        <v>538</v>
      </c>
      <c r="I84" s="307" t="s">
        <v>522</v>
      </c>
      <c r="J84" s="307">
        <v>20</v>
      </c>
      <c r="K84" s="297"/>
    </row>
    <row r="85" spans="2:11" ht="15" customHeight="1">
      <c r="B85" s="306"/>
      <c r="C85" s="286" t="s">
        <v>539</v>
      </c>
      <c r="D85" s="286"/>
      <c r="E85" s="286"/>
      <c r="F85" s="305" t="s">
        <v>526</v>
      </c>
      <c r="G85" s="304"/>
      <c r="H85" s="286" t="s">
        <v>540</v>
      </c>
      <c r="I85" s="286" t="s">
        <v>522</v>
      </c>
      <c r="J85" s="286">
        <v>50</v>
      </c>
      <c r="K85" s="297"/>
    </row>
    <row r="86" spans="2:11" ht="15" customHeight="1">
      <c r="B86" s="306"/>
      <c r="C86" s="286" t="s">
        <v>541</v>
      </c>
      <c r="D86" s="286"/>
      <c r="E86" s="286"/>
      <c r="F86" s="305" t="s">
        <v>526</v>
      </c>
      <c r="G86" s="304"/>
      <c r="H86" s="286" t="s">
        <v>542</v>
      </c>
      <c r="I86" s="286" t="s">
        <v>522</v>
      </c>
      <c r="J86" s="286">
        <v>20</v>
      </c>
      <c r="K86" s="297"/>
    </row>
    <row r="87" spans="2:11" ht="15" customHeight="1">
      <c r="B87" s="306"/>
      <c r="C87" s="286" t="s">
        <v>543</v>
      </c>
      <c r="D87" s="286"/>
      <c r="E87" s="286"/>
      <c r="F87" s="305" t="s">
        <v>526</v>
      </c>
      <c r="G87" s="304"/>
      <c r="H87" s="286" t="s">
        <v>544</v>
      </c>
      <c r="I87" s="286" t="s">
        <v>522</v>
      </c>
      <c r="J87" s="286">
        <v>20</v>
      </c>
      <c r="K87" s="297"/>
    </row>
    <row r="88" spans="2:11" ht="15" customHeight="1">
      <c r="B88" s="306"/>
      <c r="C88" s="286" t="s">
        <v>545</v>
      </c>
      <c r="D88" s="286"/>
      <c r="E88" s="286"/>
      <c r="F88" s="305" t="s">
        <v>526</v>
      </c>
      <c r="G88" s="304"/>
      <c r="H88" s="286" t="s">
        <v>546</v>
      </c>
      <c r="I88" s="286" t="s">
        <v>522</v>
      </c>
      <c r="J88" s="286">
        <v>50</v>
      </c>
      <c r="K88" s="297"/>
    </row>
    <row r="89" spans="2:11" ht="15" customHeight="1">
      <c r="B89" s="306"/>
      <c r="C89" s="286" t="s">
        <v>547</v>
      </c>
      <c r="D89" s="286"/>
      <c r="E89" s="286"/>
      <c r="F89" s="305" t="s">
        <v>526</v>
      </c>
      <c r="G89" s="304"/>
      <c r="H89" s="286" t="s">
        <v>547</v>
      </c>
      <c r="I89" s="286" t="s">
        <v>522</v>
      </c>
      <c r="J89" s="286">
        <v>50</v>
      </c>
      <c r="K89" s="297"/>
    </row>
    <row r="90" spans="2:11" ht="15" customHeight="1">
      <c r="B90" s="306"/>
      <c r="C90" s="286" t="s">
        <v>117</v>
      </c>
      <c r="D90" s="286"/>
      <c r="E90" s="286"/>
      <c r="F90" s="305" t="s">
        <v>526</v>
      </c>
      <c r="G90" s="304"/>
      <c r="H90" s="286" t="s">
        <v>548</v>
      </c>
      <c r="I90" s="286" t="s">
        <v>522</v>
      </c>
      <c r="J90" s="286">
        <v>255</v>
      </c>
      <c r="K90" s="297"/>
    </row>
    <row r="91" spans="2:11" ht="15" customHeight="1">
      <c r="B91" s="306"/>
      <c r="C91" s="286" t="s">
        <v>549</v>
      </c>
      <c r="D91" s="286"/>
      <c r="E91" s="286"/>
      <c r="F91" s="305" t="s">
        <v>520</v>
      </c>
      <c r="G91" s="304"/>
      <c r="H91" s="286" t="s">
        <v>550</v>
      </c>
      <c r="I91" s="286" t="s">
        <v>551</v>
      </c>
      <c r="J91" s="286"/>
      <c r="K91" s="297"/>
    </row>
    <row r="92" spans="2:11" ht="15" customHeight="1">
      <c r="B92" s="306"/>
      <c r="C92" s="286" t="s">
        <v>552</v>
      </c>
      <c r="D92" s="286"/>
      <c r="E92" s="286"/>
      <c r="F92" s="305" t="s">
        <v>520</v>
      </c>
      <c r="G92" s="304"/>
      <c r="H92" s="286" t="s">
        <v>553</v>
      </c>
      <c r="I92" s="286" t="s">
        <v>554</v>
      </c>
      <c r="J92" s="286"/>
      <c r="K92" s="297"/>
    </row>
    <row r="93" spans="2:11" ht="15" customHeight="1">
      <c r="B93" s="306"/>
      <c r="C93" s="286" t="s">
        <v>555</v>
      </c>
      <c r="D93" s="286"/>
      <c r="E93" s="286"/>
      <c r="F93" s="305" t="s">
        <v>520</v>
      </c>
      <c r="G93" s="304"/>
      <c r="H93" s="286" t="s">
        <v>555</v>
      </c>
      <c r="I93" s="286" t="s">
        <v>554</v>
      </c>
      <c r="J93" s="286"/>
      <c r="K93" s="297"/>
    </row>
    <row r="94" spans="2:11" ht="15" customHeight="1">
      <c r="B94" s="306"/>
      <c r="C94" s="286" t="s">
        <v>40</v>
      </c>
      <c r="D94" s="286"/>
      <c r="E94" s="286"/>
      <c r="F94" s="305" t="s">
        <v>520</v>
      </c>
      <c r="G94" s="304"/>
      <c r="H94" s="286" t="s">
        <v>556</v>
      </c>
      <c r="I94" s="286" t="s">
        <v>554</v>
      </c>
      <c r="J94" s="286"/>
      <c r="K94" s="297"/>
    </row>
    <row r="95" spans="2:11" ht="15" customHeight="1">
      <c r="B95" s="306"/>
      <c r="C95" s="286" t="s">
        <v>50</v>
      </c>
      <c r="D95" s="286"/>
      <c r="E95" s="286"/>
      <c r="F95" s="305" t="s">
        <v>520</v>
      </c>
      <c r="G95" s="304"/>
      <c r="H95" s="286" t="s">
        <v>557</v>
      </c>
      <c r="I95" s="286" t="s">
        <v>554</v>
      </c>
      <c r="J95" s="286"/>
      <c r="K95" s="297"/>
    </row>
    <row r="96" spans="2:11" ht="15" customHeight="1">
      <c r="B96" s="309"/>
      <c r="C96" s="310"/>
      <c r="D96" s="310"/>
      <c r="E96" s="310"/>
      <c r="F96" s="310"/>
      <c r="G96" s="310"/>
      <c r="H96" s="310"/>
      <c r="I96" s="310"/>
      <c r="J96" s="310"/>
      <c r="K96" s="311"/>
    </row>
    <row r="97" spans="2:11" ht="18.75" customHeight="1">
      <c r="B97" s="312"/>
      <c r="C97" s="313"/>
      <c r="D97" s="313"/>
      <c r="E97" s="313"/>
      <c r="F97" s="313"/>
      <c r="G97" s="313"/>
      <c r="H97" s="313"/>
      <c r="I97" s="313"/>
      <c r="J97" s="313"/>
      <c r="K97" s="312"/>
    </row>
    <row r="98" spans="2:11" ht="18.75" customHeight="1">
      <c r="B98" s="292"/>
      <c r="C98" s="292"/>
      <c r="D98" s="292"/>
      <c r="E98" s="292"/>
      <c r="F98" s="292"/>
      <c r="G98" s="292"/>
      <c r="H98" s="292"/>
      <c r="I98" s="292"/>
      <c r="J98" s="292"/>
      <c r="K98" s="292"/>
    </row>
    <row r="99" spans="2:11" ht="7.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5"/>
    </row>
    <row r="100" spans="2:11" ht="45" customHeight="1">
      <c r="B100" s="296"/>
      <c r="C100" s="401" t="s">
        <v>558</v>
      </c>
      <c r="D100" s="401"/>
      <c r="E100" s="401"/>
      <c r="F100" s="401"/>
      <c r="G100" s="401"/>
      <c r="H100" s="401"/>
      <c r="I100" s="401"/>
      <c r="J100" s="401"/>
      <c r="K100" s="297"/>
    </row>
    <row r="101" spans="2:11" ht="17.25" customHeight="1">
      <c r="B101" s="296"/>
      <c r="C101" s="298" t="s">
        <v>514</v>
      </c>
      <c r="D101" s="298"/>
      <c r="E101" s="298"/>
      <c r="F101" s="298" t="s">
        <v>515</v>
      </c>
      <c r="G101" s="299"/>
      <c r="H101" s="298" t="s">
        <v>112</v>
      </c>
      <c r="I101" s="298" t="s">
        <v>59</v>
      </c>
      <c r="J101" s="298" t="s">
        <v>516</v>
      </c>
      <c r="K101" s="297"/>
    </row>
    <row r="102" spans="2:11" ht="17.25" customHeight="1">
      <c r="B102" s="296"/>
      <c r="C102" s="300" t="s">
        <v>517</v>
      </c>
      <c r="D102" s="300"/>
      <c r="E102" s="300"/>
      <c r="F102" s="301" t="s">
        <v>518</v>
      </c>
      <c r="G102" s="302"/>
      <c r="H102" s="300"/>
      <c r="I102" s="300"/>
      <c r="J102" s="300" t="s">
        <v>519</v>
      </c>
      <c r="K102" s="297"/>
    </row>
    <row r="103" spans="2:11" ht="5.25" customHeight="1">
      <c r="B103" s="296"/>
      <c r="C103" s="298"/>
      <c r="D103" s="298"/>
      <c r="E103" s="298"/>
      <c r="F103" s="298"/>
      <c r="G103" s="314"/>
      <c r="H103" s="298"/>
      <c r="I103" s="298"/>
      <c r="J103" s="298"/>
      <c r="K103" s="297"/>
    </row>
    <row r="104" spans="2:11" ht="15" customHeight="1">
      <c r="B104" s="296"/>
      <c r="C104" s="286" t="s">
        <v>55</v>
      </c>
      <c r="D104" s="303"/>
      <c r="E104" s="303"/>
      <c r="F104" s="305" t="s">
        <v>520</v>
      </c>
      <c r="G104" s="314"/>
      <c r="H104" s="286" t="s">
        <v>559</v>
      </c>
      <c r="I104" s="286" t="s">
        <v>522</v>
      </c>
      <c r="J104" s="286">
        <v>20</v>
      </c>
      <c r="K104" s="297"/>
    </row>
    <row r="105" spans="2:11" ht="15" customHeight="1">
      <c r="B105" s="296"/>
      <c r="C105" s="286" t="s">
        <v>523</v>
      </c>
      <c r="D105" s="286"/>
      <c r="E105" s="286"/>
      <c r="F105" s="305" t="s">
        <v>520</v>
      </c>
      <c r="G105" s="286"/>
      <c r="H105" s="286" t="s">
        <v>559</v>
      </c>
      <c r="I105" s="286" t="s">
        <v>522</v>
      </c>
      <c r="J105" s="286">
        <v>120</v>
      </c>
      <c r="K105" s="297"/>
    </row>
    <row r="106" spans="2:11" ht="15" customHeight="1">
      <c r="B106" s="306"/>
      <c r="C106" s="286" t="s">
        <v>525</v>
      </c>
      <c r="D106" s="286"/>
      <c r="E106" s="286"/>
      <c r="F106" s="305" t="s">
        <v>526</v>
      </c>
      <c r="G106" s="286"/>
      <c r="H106" s="286" t="s">
        <v>559</v>
      </c>
      <c r="I106" s="286" t="s">
        <v>522</v>
      </c>
      <c r="J106" s="286">
        <v>50</v>
      </c>
      <c r="K106" s="297"/>
    </row>
    <row r="107" spans="2:11" ht="15" customHeight="1">
      <c r="B107" s="306"/>
      <c r="C107" s="286" t="s">
        <v>528</v>
      </c>
      <c r="D107" s="286"/>
      <c r="E107" s="286"/>
      <c r="F107" s="305" t="s">
        <v>520</v>
      </c>
      <c r="G107" s="286"/>
      <c r="H107" s="286" t="s">
        <v>559</v>
      </c>
      <c r="I107" s="286" t="s">
        <v>530</v>
      </c>
      <c r="J107" s="286"/>
      <c r="K107" s="297"/>
    </row>
    <row r="108" spans="2:11" ht="15" customHeight="1">
      <c r="B108" s="306"/>
      <c r="C108" s="286" t="s">
        <v>539</v>
      </c>
      <c r="D108" s="286"/>
      <c r="E108" s="286"/>
      <c r="F108" s="305" t="s">
        <v>526</v>
      </c>
      <c r="G108" s="286"/>
      <c r="H108" s="286" t="s">
        <v>559</v>
      </c>
      <c r="I108" s="286" t="s">
        <v>522</v>
      </c>
      <c r="J108" s="286">
        <v>50</v>
      </c>
      <c r="K108" s="297"/>
    </row>
    <row r="109" spans="2:11" ht="15" customHeight="1">
      <c r="B109" s="306"/>
      <c r="C109" s="286" t="s">
        <v>547</v>
      </c>
      <c r="D109" s="286"/>
      <c r="E109" s="286"/>
      <c r="F109" s="305" t="s">
        <v>526</v>
      </c>
      <c r="G109" s="286"/>
      <c r="H109" s="286" t="s">
        <v>559</v>
      </c>
      <c r="I109" s="286" t="s">
        <v>522</v>
      </c>
      <c r="J109" s="286">
        <v>50</v>
      </c>
      <c r="K109" s="297"/>
    </row>
    <row r="110" spans="2:11" ht="15" customHeight="1">
      <c r="B110" s="306"/>
      <c r="C110" s="286" t="s">
        <v>545</v>
      </c>
      <c r="D110" s="286"/>
      <c r="E110" s="286"/>
      <c r="F110" s="305" t="s">
        <v>526</v>
      </c>
      <c r="G110" s="286"/>
      <c r="H110" s="286" t="s">
        <v>559</v>
      </c>
      <c r="I110" s="286" t="s">
        <v>522</v>
      </c>
      <c r="J110" s="286">
        <v>50</v>
      </c>
      <c r="K110" s="297"/>
    </row>
    <row r="111" spans="2:11" ht="15" customHeight="1">
      <c r="B111" s="306"/>
      <c r="C111" s="286" t="s">
        <v>55</v>
      </c>
      <c r="D111" s="286"/>
      <c r="E111" s="286"/>
      <c r="F111" s="305" t="s">
        <v>520</v>
      </c>
      <c r="G111" s="286"/>
      <c r="H111" s="286" t="s">
        <v>560</v>
      </c>
      <c r="I111" s="286" t="s">
        <v>522</v>
      </c>
      <c r="J111" s="286">
        <v>20</v>
      </c>
      <c r="K111" s="297"/>
    </row>
    <row r="112" spans="2:11" ht="15" customHeight="1">
      <c r="B112" s="306"/>
      <c r="C112" s="286" t="s">
        <v>561</v>
      </c>
      <c r="D112" s="286"/>
      <c r="E112" s="286"/>
      <c r="F112" s="305" t="s">
        <v>520</v>
      </c>
      <c r="G112" s="286"/>
      <c r="H112" s="286" t="s">
        <v>562</v>
      </c>
      <c r="I112" s="286" t="s">
        <v>522</v>
      </c>
      <c r="J112" s="286">
        <v>120</v>
      </c>
      <c r="K112" s="297"/>
    </row>
    <row r="113" spans="2:11" ht="15" customHeight="1">
      <c r="B113" s="306"/>
      <c r="C113" s="286" t="s">
        <v>40</v>
      </c>
      <c r="D113" s="286"/>
      <c r="E113" s="286"/>
      <c r="F113" s="305" t="s">
        <v>520</v>
      </c>
      <c r="G113" s="286"/>
      <c r="H113" s="286" t="s">
        <v>563</v>
      </c>
      <c r="I113" s="286" t="s">
        <v>554</v>
      </c>
      <c r="J113" s="286"/>
      <c r="K113" s="297"/>
    </row>
    <row r="114" spans="2:11" ht="15" customHeight="1">
      <c r="B114" s="306"/>
      <c r="C114" s="286" t="s">
        <v>50</v>
      </c>
      <c r="D114" s="286"/>
      <c r="E114" s="286"/>
      <c r="F114" s="305" t="s">
        <v>520</v>
      </c>
      <c r="G114" s="286"/>
      <c r="H114" s="286" t="s">
        <v>564</v>
      </c>
      <c r="I114" s="286" t="s">
        <v>554</v>
      </c>
      <c r="J114" s="286"/>
      <c r="K114" s="297"/>
    </row>
    <row r="115" spans="2:11" ht="15" customHeight="1">
      <c r="B115" s="306"/>
      <c r="C115" s="286" t="s">
        <v>59</v>
      </c>
      <c r="D115" s="286"/>
      <c r="E115" s="286"/>
      <c r="F115" s="305" t="s">
        <v>520</v>
      </c>
      <c r="G115" s="286"/>
      <c r="H115" s="286" t="s">
        <v>565</v>
      </c>
      <c r="I115" s="286" t="s">
        <v>566</v>
      </c>
      <c r="J115" s="286"/>
      <c r="K115" s="297"/>
    </row>
    <row r="116" spans="2:11" ht="15" customHeight="1">
      <c r="B116" s="309"/>
      <c r="C116" s="315"/>
      <c r="D116" s="315"/>
      <c r="E116" s="315"/>
      <c r="F116" s="315"/>
      <c r="G116" s="315"/>
      <c r="H116" s="315"/>
      <c r="I116" s="315"/>
      <c r="J116" s="315"/>
      <c r="K116" s="311"/>
    </row>
    <row r="117" spans="2:11" ht="18.75" customHeight="1">
      <c r="B117" s="316"/>
      <c r="C117" s="282"/>
      <c r="D117" s="282"/>
      <c r="E117" s="282"/>
      <c r="F117" s="317"/>
      <c r="G117" s="282"/>
      <c r="H117" s="282"/>
      <c r="I117" s="282"/>
      <c r="J117" s="282"/>
      <c r="K117" s="316"/>
    </row>
    <row r="118" spans="2:11" ht="18.75" customHeight="1"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</row>
    <row r="119" spans="2:11" ht="7.5" customHeight="1">
      <c r="B119" s="318"/>
      <c r="C119" s="319"/>
      <c r="D119" s="319"/>
      <c r="E119" s="319"/>
      <c r="F119" s="319"/>
      <c r="G119" s="319"/>
      <c r="H119" s="319"/>
      <c r="I119" s="319"/>
      <c r="J119" s="319"/>
      <c r="K119" s="320"/>
    </row>
    <row r="120" spans="2:11" ht="45" customHeight="1">
      <c r="B120" s="321"/>
      <c r="C120" s="400" t="s">
        <v>567</v>
      </c>
      <c r="D120" s="400"/>
      <c r="E120" s="400"/>
      <c r="F120" s="400"/>
      <c r="G120" s="400"/>
      <c r="H120" s="400"/>
      <c r="I120" s="400"/>
      <c r="J120" s="400"/>
      <c r="K120" s="322"/>
    </row>
    <row r="121" spans="2:11" ht="17.25" customHeight="1">
      <c r="B121" s="323"/>
      <c r="C121" s="298" t="s">
        <v>514</v>
      </c>
      <c r="D121" s="298"/>
      <c r="E121" s="298"/>
      <c r="F121" s="298" t="s">
        <v>515</v>
      </c>
      <c r="G121" s="299"/>
      <c r="H121" s="298" t="s">
        <v>112</v>
      </c>
      <c r="I121" s="298" t="s">
        <v>59</v>
      </c>
      <c r="J121" s="298" t="s">
        <v>516</v>
      </c>
      <c r="K121" s="324"/>
    </row>
    <row r="122" spans="2:11" ht="17.25" customHeight="1">
      <c r="B122" s="323"/>
      <c r="C122" s="300" t="s">
        <v>517</v>
      </c>
      <c r="D122" s="300"/>
      <c r="E122" s="300"/>
      <c r="F122" s="301" t="s">
        <v>518</v>
      </c>
      <c r="G122" s="302"/>
      <c r="H122" s="300"/>
      <c r="I122" s="300"/>
      <c r="J122" s="300" t="s">
        <v>519</v>
      </c>
      <c r="K122" s="324"/>
    </row>
    <row r="123" spans="2:11" ht="5.25" customHeight="1">
      <c r="B123" s="325"/>
      <c r="C123" s="303"/>
      <c r="D123" s="303"/>
      <c r="E123" s="303"/>
      <c r="F123" s="303"/>
      <c r="G123" s="286"/>
      <c r="H123" s="303"/>
      <c r="I123" s="303"/>
      <c r="J123" s="303"/>
      <c r="K123" s="326"/>
    </row>
    <row r="124" spans="2:11" ht="15" customHeight="1">
      <c r="B124" s="325"/>
      <c r="C124" s="286" t="s">
        <v>523</v>
      </c>
      <c r="D124" s="303"/>
      <c r="E124" s="303"/>
      <c r="F124" s="305" t="s">
        <v>520</v>
      </c>
      <c r="G124" s="286"/>
      <c r="H124" s="286" t="s">
        <v>559</v>
      </c>
      <c r="I124" s="286" t="s">
        <v>522</v>
      </c>
      <c r="J124" s="286">
        <v>120</v>
      </c>
      <c r="K124" s="327"/>
    </row>
    <row r="125" spans="2:11" ht="15" customHeight="1">
      <c r="B125" s="325"/>
      <c r="C125" s="286" t="s">
        <v>568</v>
      </c>
      <c r="D125" s="286"/>
      <c r="E125" s="286"/>
      <c r="F125" s="305" t="s">
        <v>520</v>
      </c>
      <c r="G125" s="286"/>
      <c r="H125" s="286" t="s">
        <v>569</v>
      </c>
      <c r="I125" s="286" t="s">
        <v>522</v>
      </c>
      <c r="J125" s="286" t="s">
        <v>570</v>
      </c>
      <c r="K125" s="327"/>
    </row>
    <row r="126" spans="2:11" ht="15" customHeight="1">
      <c r="B126" s="325"/>
      <c r="C126" s="286" t="s">
        <v>469</v>
      </c>
      <c r="D126" s="286"/>
      <c r="E126" s="286"/>
      <c r="F126" s="305" t="s">
        <v>520</v>
      </c>
      <c r="G126" s="286"/>
      <c r="H126" s="286" t="s">
        <v>571</v>
      </c>
      <c r="I126" s="286" t="s">
        <v>522</v>
      </c>
      <c r="J126" s="286" t="s">
        <v>570</v>
      </c>
      <c r="K126" s="327"/>
    </row>
    <row r="127" spans="2:11" ht="15" customHeight="1">
      <c r="B127" s="325"/>
      <c r="C127" s="286" t="s">
        <v>531</v>
      </c>
      <c r="D127" s="286"/>
      <c r="E127" s="286"/>
      <c r="F127" s="305" t="s">
        <v>526</v>
      </c>
      <c r="G127" s="286"/>
      <c r="H127" s="286" t="s">
        <v>532</v>
      </c>
      <c r="I127" s="286" t="s">
        <v>522</v>
      </c>
      <c r="J127" s="286">
        <v>15</v>
      </c>
      <c r="K127" s="327"/>
    </row>
    <row r="128" spans="2:11" ht="15" customHeight="1">
      <c r="B128" s="325"/>
      <c r="C128" s="307" t="s">
        <v>533</v>
      </c>
      <c r="D128" s="307"/>
      <c r="E128" s="307"/>
      <c r="F128" s="308" t="s">
        <v>526</v>
      </c>
      <c r="G128" s="307"/>
      <c r="H128" s="307" t="s">
        <v>534</v>
      </c>
      <c r="I128" s="307" t="s">
        <v>522</v>
      </c>
      <c r="J128" s="307">
        <v>15</v>
      </c>
      <c r="K128" s="327"/>
    </row>
    <row r="129" spans="2:11" ht="15" customHeight="1">
      <c r="B129" s="325"/>
      <c r="C129" s="307" t="s">
        <v>535</v>
      </c>
      <c r="D129" s="307"/>
      <c r="E129" s="307"/>
      <c r="F129" s="308" t="s">
        <v>526</v>
      </c>
      <c r="G129" s="307"/>
      <c r="H129" s="307" t="s">
        <v>536</v>
      </c>
      <c r="I129" s="307" t="s">
        <v>522</v>
      </c>
      <c r="J129" s="307">
        <v>20</v>
      </c>
      <c r="K129" s="327"/>
    </row>
    <row r="130" spans="2:11" ht="15" customHeight="1">
      <c r="B130" s="325"/>
      <c r="C130" s="307" t="s">
        <v>537</v>
      </c>
      <c r="D130" s="307"/>
      <c r="E130" s="307"/>
      <c r="F130" s="308" t="s">
        <v>526</v>
      </c>
      <c r="G130" s="307"/>
      <c r="H130" s="307" t="s">
        <v>538</v>
      </c>
      <c r="I130" s="307" t="s">
        <v>522</v>
      </c>
      <c r="J130" s="307">
        <v>20</v>
      </c>
      <c r="K130" s="327"/>
    </row>
    <row r="131" spans="2:11" ht="15" customHeight="1">
      <c r="B131" s="325"/>
      <c r="C131" s="286" t="s">
        <v>525</v>
      </c>
      <c r="D131" s="286"/>
      <c r="E131" s="286"/>
      <c r="F131" s="305" t="s">
        <v>526</v>
      </c>
      <c r="G131" s="286"/>
      <c r="H131" s="286" t="s">
        <v>559</v>
      </c>
      <c r="I131" s="286" t="s">
        <v>522</v>
      </c>
      <c r="J131" s="286">
        <v>50</v>
      </c>
      <c r="K131" s="327"/>
    </row>
    <row r="132" spans="2:11" ht="15" customHeight="1">
      <c r="B132" s="325"/>
      <c r="C132" s="286" t="s">
        <v>539</v>
      </c>
      <c r="D132" s="286"/>
      <c r="E132" s="286"/>
      <c r="F132" s="305" t="s">
        <v>526</v>
      </c>
      <c r="G132" s="286"/>
      <c r="H132" s="286" t="s">
        <v>559</v>
      </c>
      <c r="I132" s="286" t="s">
        <v>522</v>
      </c>
      <c r="J132" s="286">
        <v>50</v>
      </c>
      <c r="K132" s="327"/>
    </row>
    <row r="133" spans="2:11" ht="15" customHeight="1">
      <c r="B133" s="325"/>
      <c r="C133" s="286" t="s">
        <v>545</v>
      </c>
      <c r="D133" s="286"/>
      <c r="E133" s="286"/>
      <c r="F133" s="305" t="s">
        <v>526</v>
      </c>
      <c r="G133" s="286"/>
      <c r="H133" s="286" t="s">
        <v>559</v>
      </c>
      <c r="I133" s="286" t="s">
        <v>522</v>
      </c>
      <c r="J133" s="286">
        <v>50</v>
      </c>
      <c r="K133" s="327"/>
    </row>
    <row r="134" spans="2:11" ht="15" customHeight="1">
      <c r="B134" s="325"/>
      <c r="C134" s="286" t="s">
        <v>547</v>
      </c>
      <c r="D134" s="286"/>
      <c r="E134" s="286"/>
      <c r="F134" s="305" t="s">
        <v>526</v>
      </c>
      <c r="G134" s="286"/>
      <c r="H134" s="286" t="s">
        <v>559</v>
      </c>
      <c r="I134" s="286" t="s">
        <v>522</v>
      </c>
      <c r="J134" s="286">
        <v>50</v>
      </c>
      <c r="K134" s="327"/>
    </row>
    <row r="135" spans="2:11" ht="15" customHeight="1">
      <c r="B135" s="325"/>
      <c r="C135" s="286" t="s">
        <v>117</v>
      </c>
      <c r="D135" s="286"/>
      <c r="E135" s="286"/>
      <c r="F135" s="305" t="s">
        <v>526</v>
      </c>
      <c r="G135" s="286"/>
      <c r="H135" s="286" t="s">
        <v>572</v>
      </c>
      <c r="I135" s="286" t="s">
        <v>522</v>
      </c>
      <c r="J135" s="286">
        <v>255</v>
      </c>
      <c r="K135" s="327"/>
    </row>
    <row r="136" spans="2:11" ht="15" customHeight="1">
      <c r="B136" s="325"/>
      <c r="C136" s="286" t="s">
        <v>549</v>
      </c>
      <c r="D136" s="286"/>
      <c r="E136" s="286"/>
      <c r="F136" s="305" t="s">
        <v>520</v>
      </c>
      <c r="G136" s="286"/>
      <c r="H136" s="286" t="s">
        <v>573</v>
      </c>
      <c r="I136" s="286" t="s">
        <v>551</v>
      </c>
      <c r="J136" s="286"/>
      <c r="K136" s="327"/>
    </row>
    <row r="137" spans="2:11" ht="15" customHeight="1">
      <c r="B137" s="325"/>
      <c r="C137" s="286" t="s">
        <v>552</v>
      </c>
      <c r="D137" s="286"/>
      <c r="E137" s="286"/>
      <c r="F137" s="305" t="s">
        <v>520</v>
      </c>
      <c r="G137" s="286"/>
      <c r="H137" s="286" t="s">
        <v>574</v>
      </c>
      <c r="I137" s="286" t="s">
        <v>554</v>
      </c>
      <c r="J137" s="286"/>
      <c r="K137" s="327"/>
    </row>
    <row r="138" spans="2:11" ht="15" customHeight="1">
      <c r="B138" s="325"/>
      <c r="C138" s="286" t="s">
        <v>555</v>
      </c>
      <c r="D138" s="286"/>
      <c r="E138" s="286"/>
      <c r="F138" s="305" t="s">
        <v>520</v>
      </c>
      <c r="G138" s="286"/>
      <c r="H138" s="286" t="s">
        <v>555</v>
      </c>
      <c r="I138" s="286" t="s">
        <v>554</v>
      </c>
      <c r="J138" s="286"/>
      <c r="K138" s="327"/>
    </row>
    <row r="139" spans="2:11" ht="15" customHeight="1">
      <c r="B139" s="325"/>
      <c r="C139" s="286" t="s">
        <v>40</v>
      </c>
      <c r="D139" s="286"/>
      <c r="E139" s="286"/>
      <c r="F139" s="305" t="s">
        <v>520</v>
      </c>
      <c r="G139" s="286"/>
      <c r="H139" s="286" t="s">
        <v>575</v>
      </c>
      <c r="I139" s="286" t="s">
        <v>554</v>
      </c>
      <c r="J139" s="286"/>
      <c r="K139" s="327"/>
    </row>
    <row r="140" spans="2:11" ht="15" customHeight="1">
      <c r="B140" s="325"/>
      <c r="C140" s="286" t="s">
        <v>576</v>
      </c>
      <c r="D140" s="286"/>
      <c r="E140" s="286"/>
      <c r="F140" s="305" t="s">
        <v>520</v>
      </c>
      <c r="G140" s="286"/>
      <c r="H140" s="286" t="s">
        <v>577</v>
      </c>
      <c r="I140" s="286" t="s">
        <v>554</v>
      </c>
      <c r="J140" s="286"/>
      <c r="K140" s="327"/>
    </row>
    <row r="141" spans="2:11" ht="15" customHeight="1">
      <c r="B141" s="328"/>
      <c r="C141" s="329"/>
      <c r="D141" s="329"/>
      <c r="E141" s="329"/>
      <c r="F141" s="329"/>
      <c r="G141" s="329"/>
      <c r="H141" s="329"/>
      <c r="I141" s="329"/>
      <c r="J141" s="329"/>
      <c r="K141" s="330"/>
    </row>
    <row r="142" spans="2:11" ht="18.75" customHeight="1">
      <c r="B142" s="282"/>
      <c r="C142" s="282"/>
      <c r="D142" s="282"/>
      <c r="E142" s="282"/>
      <c r="F142" s="317"/>
      <c r="G142" s="282"/>
      <c r="H142" s="282"/>
      <c r="I142" s="282"/>
      <c r="J142" s="282"/>
      <c r="K142" s="282"/>
    </row>
    <row r="143" spans="2:11" ht="18.75" customHeight="1">
      <c r="B143" s="292"/>
      <c r="C143" s="292"/>
      <c r="D143" s="292"/>
      <c r="E143" s="292"/>
      <c r="F143" s="292"/>
      <c r="G143" s="292"/>
      <c r="H143" s="292"/>
      <c r="I143" s="292"/>
      <c r="J143" s="292"/>
      <c r="K143" s="292"/>
    </row>
    <row r="144" spans="2:11" ht="7.5" customHeight="1">
      <c r="B144" s="293"/>
      <c r="C144" s="294"/>
      <c r="D144" s="294"/>
      <c r="E144" s="294"/>
      <c r="F144" s="294"/>
      <c r="G144" s="294"/>
      <c r="H144" s="294"/>
      <c r="I144" s="294"/>
      <c r="J144" s="294"/>
      <c r="K144" s="295"/>
    </row>
    <row r="145" spans="2:11" ht="45" customHeight="1">
      <c r="B145" s="296"/>
      <c r="C145" s="401" t="s">
        <v>578</v>
      </c>
      <c r="D145" s="401"/>
      <c r="E145" s="401"/>
      <c r="F145" s="401"/>
      <c r="G145" s="401"/>
      <c r="H145" s="401"/>
      <c r="I145" s="401"/>
      <c r="J145" s="401"/>
      <c r="K145" s="297"/>
    </row>
    <row r="146" spans="2:11" ht="17.25" customHeight="1">
      <c r="B146" s="296"/>
      <c r="C146" s="298" t="s">
        <v>514</v>
      </c>
      <c r="D146" s="298"/>
      <c r="E146" s="298"/>
      <c r="F146" s="298" t="s">
        <v>515</v>
      </c>
      <c r="G146" s="299"/>
      <c r="H146" s="298" t="s">
        <v>112</v>
      </c>
      <c r="I146" s="298" t="s">
        <v>59</v>
      </c>
      <c r="J146" s="298" t="s">
        <v>516</v>
      </c>
      <c r="K146" s="297"/>
    </row>
    <row r="147" spans="2:11" ht="17.25" customHeight="1">
      <c r="B147" s="296"/>
      <c r="C147" s="300" t="s">
        <v>517</v>
      </c>
      <c r="D147" s="300"/>
      <c r="E147" s="300"/>
      <c r="F147" s="301" t="s">
        <v>518</v>
      </c>
      <c r="G147" s="302"/>
      <c r="H147" s="300"/>
      <c r="I147" s="300"/>
      <c r="J147" s="300" t="s">
        <v>519</v>
      </c>
      <c r="K147" s="297"/>
    </row>
    <row r="148" spans="2:11" ht="5.25" customHeight="1">
      <c r="B148" s="306"/>
      <c r="C148" s="303"/>
      <c r="D148" s="303"/>
      <c r="E148" s="303"/>
      <c r="F148" s="303"/>
      <c r="G148" s="304"/>
      <c r="H148" s="303"/>
      <c r="I148" s="303"/>
      <c r="J148" s="303"/>
      <c r="K148" s="327"/>
    </row>
    <row r="149" spans="2:11" ht="15" customHeight="1">
      <c r="B149" s="306"/>
      <c r="C149" s="331" t="s">
        <v>523</v>
      </c>
      <c r="D149" s="286"/>
      <c r="E149" s="286"/>
      <c r="F149" s="332" t="s">
        <v>520</v>
      </c>
      <c r="G149" s="286"/>
      <c r="H149" s="331" t="s">
        <v>559</v>
      </c>
      <c r="I149" s="331" t="s">
        <v>522</v>
      </c>
      <c r="J149" s="331">
        <v>120</v>
      </c>
      <c r="K149" s="327"/>
    </row>
    <row r="150" spans="2:11" ht="15" customHeight="1">
      <c r="B150" s="306"/>
      <c r="C150" s="331" t="s">
        <v>568</v>
      </c>
      <c r="D150" s="286"/>
      <c r="E150" s="286"/>
      <c r="F150" s="332" t="s">
        <v>520</v>
      </c>
      <c r="G150" s="286"/>
      <c r="H150" s="331" t="s">
        <v>579</v>
      </c>
      <c r="I150" s="331" t="s">
        <v>522</v>
      </c>
      <c r="J150" s="331" t="s">
        <v>570</v>
      </c>
      <c r="K150" s="327"/>
    </row>
    <row r="151" spans="2:11" ht="15" customHeight="1">
      <c r="B151" s="306"/>
      <c r="C151" s="331" t="s">
        <v>469</v>
      </c>
      <c r="D151" s="286"/>
      <c r="E151" s="286"/>
      <c r="F151" s="332" t="s">
        <v>520</v>
      </c>
      <c r="G151" s="286"/>
      <c r="H151" s="331" t="s">
        <v>580</v>
      </c>
      <c r="I151" s="331" t="s">
        <v>522</v>
      </c>
      <c r="J151" s="331" t="s">
        <v>570</v>
      </c>
      <c r="K151" s="327"/>
    </row>
    <row r="152" spans="2:11" ht="15" customHeight="1">
      <c r="B152" s="306"/>
      <c r="C152" s="331" t="s">
        <v>525</v>
      </c>
      <c r="D152" s="286"/>
      <c r="E152" s="286"/>
      <c r="F152" s="332" t="s">
        <v>526</v>
      </c>
      <c r="G152" s="286"/>
      <c r="H152" s="331" t="s">
        <v>559</v>
      </c>
      <c r="I152" s="331" t="s">
        <v>522</v>
      </c>
      <c r="J152" s="331">
        <v>50</v>
      </c>
      <c r="K152" s="327"/>
    </row>
    <row r="153" spans="2:11" ht="15" customHeight="1">
      <c r="B153" s="306"/>
      <c r="C153" s="331" t="s">
        <v>528</v>
      </c>
      <c r="D153" s="286"/>
      <c r="E153" s="286"/>
      <c r="F153" s="332" t="s">
        <v>520</v>
      </c>
      <c r="G153" s="286"/>
      <c r="H153" s="331" t="s">
        <v>559</v>
      </c>
      <c r="I153" s="331" t="s">
        <v>530</v>
      </c>
      <c r="J153" s="331"/>
      <c r="K153" s="327"/>
    </row>
    <row r="154" spans="2:11" ht="15" customHeight="1">
      <c r="B154" s="306"/>
      <c r="C154" s="331" t="s">
        <v>539</v>
      </c>
      <c r="D154" s="286"/>
      <c r="E154" s="286"/>
      <c r="F154" s="332" t="s">
        <v>526</v>
      </c>
      <c r="G154" s="286"/>
      <c r="H154" s="331" t="s">
        <v>559</v>
      </c>
      <c r="I154" s="331" t="s">
        <v>522</v>
      </c>
      <c r="J154" s="331">
        <v>50</v>
      </c>
      <c r="K154" s="327"/>
    </row>
    <row r="155" spans="2:11" ht="15" customHeight="1">
      <c r="B155" s="306"/>
      <c r="C155" s="331" t="s">
        <v>547</v>
      </c>
      <c r="D155" s="286"/>
      <c r="E155" s="286"/>
      <c r="F155" s="332" t="s">
        <v>526</v>
      </c>
      <c r="G155" s="286"/>
      <c r="H155" s="331" t="s">
        <v>559</v>
      </c>
      <c r="I155" s="331" t="s">
        <v>522</v>
      </c>
      <c r="J155" s="331">
        <v>50</v>
      </c>
      <c r="K155" s="327"/>
    </row>
    <row r="156" spans="2:11" ht="15" customHeight="1">
      <c r="B156" s="306"/>
      <c r="C156" s="331" t="s">
        <v>545</v>
      </c>
      <c r="D156" s="286"/>
      <c r="E156" s="286"/>
      <c r="F156" s="332" t="s">
        <v>526</v>
      </c>
      <c r="G156" s="286"/>
      <c r="H156" s="331" t="s">
        <v>559</v>
      </c>
      <c r="I156" s="331" t="s">
        <v>522</v>
      </c>
      <c r="J156" s="331">
        <v>50</v>
      </c>
      <c r="K156" s="327"/>
    </row>
    <row r="157" spans="2:11" ht="15" customHeight="1">
      <c r="B157" s="306"/>
      <c r="C157" s="331" t="s">
        <v>102</v>
      </c>
      <c r="D157" s="286"/>
      <c r="E157" s="286"/>
      <c r="F157" s="332" t="s">
        <v>520</v>
      </c>
      <c r="G157" s="286"/>
      <c r="H157" s="331" t="s">
        <v>581</v>
      </c>
      <c r="I157" s="331" t="s">
        <v>522</v>
      </c>
      <c r="J157" s="331" t="s">
        <v>582</v>
      </c>
      <c r="K157" s="327"/>
    </row>
    <row r="158" spans="2:11" ht="15" customHeight="1">
      <c r="B158" s="306"/>
      <c r="C158" s="331" t="s">
        <v>583</v>
      </c>
      <c r="D158" s="286"/>
      <c r="E158" s="286"/>
      <c r="F158" s="332" t="s">
        <v>520</v>
      </c>
      <c r="G158" s="286"/>
      <c r="H158" s="331" t="s">
        <v>584</v>
      </c>
      <c r="I158" s="331" t="s">
        <v>554</v>
      </c>
      <c r="J158" s="331"/>
      <c r="K158" s="327"/>
    </row>
    <row r="159" spans="2:11" ht="15" customHeight="1">
      <c r="B159" s="333"/>
      <c r="C159" s="315"/>
      <c r="D159" s="315"/>
      <c r="E159" s="315"/>
      <c r="F159" s="315"/>
      <c r="G159" s="315"/>
      <c r="H159" s="315"/>
      <c r="I159" s="315"/>
      <c r="J159" s="315"/>
      <c r="K159" s="334"/>
    </row>
    <row r="160" spans="2:11" ht="18.75" customHeight="1">
      <c r="B160" s="282"/>
      <c r="C160" s="286"/>
      <c r="D160" s="286"/>
      <c r="E160" s="286"/>
      <c r="F160" s="305"/>
      <c r="G160" s="286"/>
      <c r="H160" s="286"/>
      <c r="I160" s="286"/>
      <c r="J160" s="286"/>
      <c r="K160" s="282"/>
    </row>
    <row r="161" spans="2:11" ht="18.75" customHeight="1">
      <c r="B161" s="292"/>
      <c r="C161" s="292"/>
      <c r="D161" s="292"/>
      <c r="E161" s="292"/>
      <c r="F161" s="292"/>
      <c r="G161" s="292"/>
      <c r="H161" s="292"/>
      <c r="I161" s="292"/>
      <c r="J161" s="292"/>
      <c r="K161" s="292"/>
    </row>
    <row r="162" spans="2:11" ht="7.5" customHeight="1">
      <c r="B162" s="274"/>
      <c r="C162" s="275"/>
      <c r="D162" s="275"/>
      <c r="E162" s="275"/>
      <c r="F162" s="275"/>
      <c r="G162" s="275"/>
      <c r="H162" s="275"/>
      <c r="I162" s="275"/>
      <c r="J162" s="275"/>
      <c r="K162" s="276"/>
    </row>
    <row r="163" spans="2:11" ht="45" customHeight="1">
      <c r="B163" s="277"/>
      <c r="C163" s="400" t="s">
        <v>585</v>
      </c>
      <c r="D163" s="400"/>
      <c r="E163" s="400"/>
      <c r="F163" s="400"/>
      <c r="G163" s="400"/>
      <c r="H163" s="400"/>
      <c r="I163" s="400"/>
      <c r="J163" s="400"/>
      <c r="K163" s="278"/>
    </row>
    <row r="164" spans="2:11" ht="17.25" customHeight="1">
      <c r="B164" s="277"/>
      <c r="C164" s="298" t="s">
        <v>514</v>
      </c>
      <c r="D164" s="298"/>
      <c r="E164" s="298"/>
      <c r="F164" s="298" t="s">
        <v>515</v>
      </c>
      <c r="G164" s="335"/>
      <c r="H164" s="336" t="s">
        <v>112</v>
      </c>
      <c r="I164" s="336" t="s">
        <v>59</v>
      </c>
      <c r="J164" s="298" t="s">
        <v>516</v>
      </c>
      <c r="K164" s="278"/>
    </row>
    <row r="165" spans="2:11" ht="17.25" customHeight="1">
      <c r="B165" s="279"/>
      <c r="C165" s="300" t="s">
        <v>517</v>
      </c>
      <c r="D165" s="300"/>
      <c r="E165" s="300"/>
      <c r="F165" s="301" t="s">
        <v>518</v>
      </c>
      <c r="G165" s="337"/>
      <c r="H165" s="338"/>
      <c r="I165" s="338"/>
      <c r="J165" s="300" t="s">
        <v>519</v>
      </c>
      <c r="K165" s="280"/>
    </row>
    <row r="166" spans="2:11" ht="5.25" customHeight="1">
      <c r="B166" s="306"/>
      <c r="C166" s="303"/>
      <c r="D166" s="303"/>
      <c r="E166" s="303"/>
      <c r="F166" s="303"/>
      <c r="G166" s="304"/>
      <c r="H166" s="303"/>
      <c r="I166" s="303"/>
      <c r="J166" s="303"/>
      <c r="K166" s="327"/>
    </row>
    <row r="167" spans="2:11" ht="15" customHeight="1">
      <c r="B167" s="306"/>
      <c r="C167" s="286" t="s">
        <v>523</v>
      </c>
      <c r="D167" s="286"/>
      <c r="E167" s="286"/>
      <c r="F167" s="305" t="s">
        <v>520</v>
      </c>
      <c r="G167" s="286"/>
      <c r="H167" s="286" t="s">
        <v>559</v>
      </c>
      <c r="I167" s="286" t="s">
        <v>522</v>
      </c>
      <c r="J167" s="286">
        <v>120</v>
      </c>
      <c r="K167" s="327"/>
    </row>
    <row r="168" spans="2:11" ht="15" customHeight="1">
      <c r="B168" s="306"/>
      <c r="C168" s="286" t="s">
        <v>568</v>
      </c>
      <c r="D168" s="286"/>
      <c r="E168" s="286"/>
      <c r="F168" s="305" t="s">
        <v>520</v>
      </c>
      <c r="G168" s="286"/>
      <c r="H168" s="286" t="s">
        <v>569</v>
      </c>
      <c r="I168" s="286" t="s">
        <v>522</v>
      </c>
      <c r="J168" s="286" t="s">
        <v>570</v>
      </c>
      <c r="K168" s="327"/>
    </row>
    <row r="169" spans="2:11" ht="15" customHeight="1">
      <c r="B169" s="306"/>
      <c r="C169" s="286" t="s">
        <v>469</v>
      </c>
      <c r="D169" s="286"/>
      <c r="E169" s="286"/>
      <c r="F169" s="305" t="s">
        <v>520</v>
      </c>
      <c r="G169" s="286"/>
      <c r="H169" s="286" t="s">
        <v>586</v>
      </c>
      <c r="I169" s="286" t="s">
        <v>522</v>
      </c>
      <c r="J169" s="286" t="s">
        <v>570</v>
      </c>
      <c r="K169" s="327"/>
    </row>
    <row r="170" spans="2:11" ht="15" customHeight="1">
      <c r="B170" s="306"/>
      <c r="C170" s="286" t="s">
        <v>525</v>
      </c>
      <c r="D170" s="286"/>
      <c r="E170" s="286"/>
      <c r="F170" s="305" t="s">
        <v>526</v>
      </c>
      <c r="G170" s="286"/>
      <c r="H170" s="286" t="s">
        <v>586</v>
      </c>
      <c r="I170" s="286" t="s">
        <v>522</v>
      </c>
      <c r="J170" s="286">
        <v>50</v>
      </c>
      <c r="K170" s="327"/>
    </row>
    <row r="171" spans="2:11" ht="15" customHeight="1">
      <c r="B171" s="306"/>
      <c r="C171" s="286" t="s">
        <v>528</v>
      </c>
      <c r="D171" s="286"/>
      <c r="E171" s="286"/>
      <c r="F171" s="305" t="s">
        <v>520</v>
      </c>
      <c r="G171" s="286"/>
      <c r="H171" s="286" t="s">
        <v>586</v>
      </c>
      <c r="I171" s="286" t="s">
        <v>530</v>
      </c>
      <c r="J171" s="286"/>
      <c r="K171" s="327"/>
    </row>
    <row r="172" spans="2:11" ht="15" customHeight="1">
      <c r="B172" s="306"/>
      <c r="C172" s="286" t="s">
        <v>539</v>
      </c>
      <c r="D172" s="286"/>
      <c r="E172" s="286"/>
      <c r="F172" s="305" t="s">
        <v>526</v>
      </c>
      <c r="G172" s="286"/>
      <c r="H172" s="286" t="s">
        <v>586</v>
      </c>
      <c r="I172" s="286" t="s">
        <v>522</v>
      </c>
      <c r="J172" s="286">
        <v>50</v>
      </c>
      <c r="K172" s="327"/>
    </row>
    <row r="173" spans="2:11" ht="15" customHeight="1">
      <c r="B173" s="306"/>
      <c r="C173" s="286" t="s">
        <v>547</v>
      </c>
      <c r="D173" s="286"/>
      <c r="E173" s="286"/>
      <c r="F173" s="305" t="s">
        <v>526</v>
      </c>
      <c r="G173" s="286"/>
      <c r="H173" s="286" t="s">
        <v>586</v>
      </c>
      <c r="I173" s="286" t="s">
        <v>522</v>
      </c>
      <c r="J173" s="286">
        <v>50</v>
      </c>
      <c r="K173" s="327"/>
    </row>
    <row r="174" spans="2:11" ht="15" customHeight="1">
      <c r="B174" s="306"/>
      <c r="C174" s="286" t="s">
        <v>545</v>
      </c>
      <c r="D174" s="286"/>
      <c r="E174" s="286"/>
      <c r="F174" s="305" t="s">
        <v>526</v>
      </c>
      <c r="G174" s="286"/>
      <c r="H174" s="286" t="s">
        <v>586</v>
      </c>
      <c r="I174" s="286" t="s">
        <v>522</v>
      </c>
      <c r="J174" s="286">
        <v>50</v>
      </c>
      <c r="K174" s="327"/>
    </row>
    <row r="175" spans="2:11" ht="15" customHeight="1">
      <c r="B175" s="306"/>
      <c r="C175" s="286" t="s">
        <v>111</v>
      </c>
      <c r="D175" s="286"/>
      <c r="E175" s="286"/>
      <c r="F175" s="305" t="s">
        <v>520</v>
      </c>
      <c r="G175" s="286"/>
      <c r="H175" s="286" t="s">
        <v>587</v>
      </c>
      <c r="I175" s="286" t="s">
        <v>588</v>
      </c>
      <c r="J175" s="286"/>
      <c r="K175" s="327"/>
    </row>
    <row r="176" spans="2:11" ht="15" customHeight="1">
      <c r="B176" s="306"/>
      <c r="C176" s="286" t="s">
        <v>59</v>
      </c>
      <c r="D176" s="286"/>
      <c r="E176" s="286"/>
      <c r="F176" s="305" t="s">
        <v>520</v>
      </c>
      <c r="G176" s="286"/>
      <c r="H176" s="286" t="s">
        <v>589</v>
      </c>
      <c r="I176" s="286" t="s">
        <v>590</v>
      </c>
      <c r="J176" s="286">
        <v>1</v>
      </c>
      <c r="K176" s="327"/>
    </row>
    <row r="177" spans="2:11" ht="15" customHeight="1">
      <c r="B177" s="306"/>
      <c r="C177" s="286" t="s">
        <v>55</v>
      </c>
      <c r="D177" s="286"/>
      <c r="E177" s="286"/>
      <c r="F177" s="305" t="s">
        <v>520</v>
      </c>
      <c r="G177" s="286"/>
      <c r="H177" s="286" t="s">
        <v>591</v>
      </c>
      <c r="I177" s="286" t="s">
        <v>522</v>
      </c>
      <c r="J177" s="286">
        <v>20</v>
      </c>
      <c r="K177" s="327"/>
    </row>
    <row r="178" spans="2:11" ht="15" customHeight="1">
      <c r="B178" s="306"/>
      <c r="C178" s="286" t="s">
        <v>112</v>
      </c>
      <c r="D178" s="286"/>
      <c r="E178" s="286"/>
      <c r="F178" s="305" t="s">
        <v>520</v>
      </c>
      <c r="G178" s="286"/>
      <c r="H178" s="286" t="s">
        <v>592</v>
      </c>
      <c r="I178" s="286" t="s">
        <v>522</v>
      </c>
      <c r="J178" s="286">
        <v>255</v>
      </c>
      <c r="K178" s="327"/>
    </row>
    <row r="179" spans="2:11" ht="15" customHeight="1">
      <c r="B179" s="306"/>
      <c r="C179" s="286" t="s">
        <v>113</v>
      </c>
      <c r="D179" s="286"/>
      <c r="E179" s="286"/>
      <c r="F179" s="305" t="s">
        <v>520</v>
      </c>
      <c r="G179" s="286"/>
      <c r="H179" s="286" t="s">
        <v>485</v>
      </c>
      <c r="I179" s="286" t="s">
        <v>522</v>
      </c>
      <c r="J179" s="286">
        <v>10</v>
      </c>
      <c r="K179" s="327"/>
    </row>
    <row r="180" spans="2:11" ht="15" customHeight="1">
      <c r="B180" s="306"/>
      <c r="C180" s="286" t="s">
        <v>114</v>
      </c>
      <c r="D180" s="286"/>
      <c r="E180" s="286"/>
      <c r="F180" s="305" t="s">
        <v>520</v>
      </c>
      <c r="G180" s="286"/>
      <c r="H180" s="286" t="s">
        <v>593</v>
      </c>
      <c r="I180" s="286" t="s">
        <v>554</v>
      </c>
      <c r="J180" s="286"/>
      <c r="K180" s="327"/>
    </row>
    <row r="181" spans="2:11" ht="15" customHeight="1">
      <c r="B181" s="306"/>
      <c r="C181" s="286" t="s">
        <v>594</v>
      </c>
      <c r="D181" s="286"/>
      <c r="E181" s="286"/>
      <c r="F181" s="305" t="s">
        <v>520</v>
      </c>
      <c r="G181" s="286"/>
      <c r="H181" s="286" t="s">
        <v>595</v>
      </c>
      <c r="I181" s="286" t="s">
        <v>554</v>
      </c>
      <c r="J181" s="286"/>
      <c r="K181" s="327"/>
    </row>
    <row r="182" spans="2:11" ht="15" customHeight="1">
      <c r="B182" s="306"/>
      <c r="C182" s="286" t="s">
        <v>583</v>
      </c>
      <c r="D182" s="286"/>
      <c r="E182" s="286"/>
      <c r="F182" s="305" t="s">
        <v>520</v>
      </c>
      <c r="G182" s="286"/>
      <c r="H182" s="286" t="s">
        <v>596</v>
      </c>
      <c r="I182" s="286" t="s">
        <v>554</v>
      </c>
      <c r="J182" s="286"/>
      <c r="K182" s="327"/>
    </row>
    <row r="183" spans="2:11" ht="15" customHeight="1">
      <c r="B183" s="306"/>
      <c r="C183" s="286" t="s">
        <v>116</v>
      </c>
      <c r="D183" s="286"/>
      <c r="E183" s="286"/>
      <c r="F183" s="305" t="s">
        <v>526</v>
      </c>
      <c r="G183" s="286"/>
      <c r="H183" s="286" t="s">
        <v>597</v>
      </c>
      <c r="I183" s="286" t="s">
        <v>522</v>
      </c>
      <c r="J183" s="286">
        <v>50</v>
      </c>
      <c r="K183" s="327"/>
    </row>
    <row r="184" spans="2:11" ht="15" customHeight="1">
      <c r="B184" s="306"/>
      <c r="C184" s="286" t="s">
        <v>598</v>
      </c>
      <c r="D184" s="286"/>
      <c r="E184" s="286"/>
      <c r="F184" s="305" t="s">
        <v>526</v>
      </c>
      <c r="G184" s="286"/>
      <c r="H184" s="286" t="s">
        <v>599</v>
      </c>
      <c r="I184" s="286" t="s">
        <v>600</v>
      </c>
      <c r="J184" s="286"/>
      <c r="K184" s="327"/>
    </row>
    <row r="185" spans="2:11" ht="15" customHeight="1">
      <c r="B185" s="306"/>
      <c r="C185" s="286" t="s">
        <v>601</v>
      </c>
      <c r="D185" s="286"/>
      <c r="E185" s="286"/>
      <c r="F185" s="305" t="s">
        <v>526</v>
      </c>
      <c r="G185" s="286"/>
      <c r="H185" s="286" t="s">
        <v>602</v>
      </c>
      <c r="I185" s="286" t="s">
        <v>600</v>
      </c>
      <c r="J185" s="286"/>
      <c r="K185" s="327"/>
    </row>
    <row r="186" spans="2:11" ht="15" customHeight="1">
      <c r="B186" s="306"/>
      <c r="C186" s="286" t="s">
        <v>603</v>
      </c>
      <c r="D186" s="286"/>
      <c r="E186" s="286"/>
      <c r="F186" s="305" t="s">
        <v>526</v>
      </c>
      <c r="G186" s="286"/>
      <c r="H186" s="286" t="s">
        <v>604</v>
      </c>
      <c r="I186" s="286" t="s">
        <v>600</v>
      </c>
      <c r="J186" s="286"/>
      <c r="K186" s="327"/>
    </row>
    <row r="187" spans="2:11" ht="15" customHeight="1">
      <c r="B187" s="306"/>
      <c r="C187" s="339" t="s">
        <v>605</v>
      </c>
      <c r="D187" s="286"/>
      <c r="E187" s="286"/>
      <c r="F187" s="305" t="s">
        <v>526</v>
      </c>
      <c r="G187" s="286"/>
      <c r="H187" s="286" t="s">
        <v>606</v>
      </c>
      <c r="I187" s="286" t="s">
        <v>607</v>
      </c>
      <c r="J187" s="340" t="s">
        <v>608</v>
      </c>
      <c r="K187" s="327"/>
    </row>
    <row r="188" spans="2:11" ht="15" customHeight="1">
      <c r="B188" s="306"/>
      <c r="C188" s="291" t="s">
        <v>44</v>
      </c>
      <c r="D188" s="286"/>
      <c r="E188" s="286"/>
      <c r="F188" s="305" t="s">
        <v>520</v>
      </c>
      <c r="G188" s="286"/>
      <c r="H188" s="282" t="s">
        <v>609</v>
      </c>
      <c r="I188" s="286" t="s">
        <v>610</v>
      </c>
      <c r="J188" s="286"/>
      <c r="K188" s="327"/>
    </row>
    <row r="189" spans="2:11" ht="15" customHeight="1">
      <c r="B189" s="306"/>
      <c r="C189" s="291" t="s">
        <v>611</v>
      </c>
      <c r="D189" s="286"/>
      <c r="E189" s="286"/>
      <c r="F189" s="305" t="s">
        <v>520</v>
      </c>
      <c r="G189" s="286"/>
      <c r="H189" s="286" t="s">
        <v>612</v>
      </c>
      <c r="I189" s="286" t="s">
        <v>554</v>
      </c>
      <c r="J189" s="286"/>
      <c r="K189" s="327"/>
    </row>
    <row r="190" spans="2:11" ht="15" customHeight="1">
      <c r="B190" s="306"/>
      <c r="C190" s="291" t="s">
        <v>613</v>
      </c>
      <c r="D190" s="286"/>
      <c r="E190" s="286"/>
      <c r="F190" s="305" t="s">
        <v>520</v>
      </c>
      <c r="G190" s="286"/>
      <c r="H190" s="286" t="s">
        <v>614</v>
      </c>
      <c r="I190" s="286" t="s">
        <v>554</v>
      </c>
      <c r="J190" s="286"/>
      <c r="K190" s="327"/>
    </row>
    <row r="191" spans="2:11" ht="15" customHeight="1">
      <c r="B191" s="306"/>
      <c r="C191" s="291" t="s">
        <v>615</v>
      </c>
      <c r="D191" s="286"/>
      <c r="E191" s="286"/>
      <c r="F191" s="305" t="s">
        <v>526</v>
      </c>
      <c r="G191" s="286"/>
      <c r="H191" s="286" t="s">
        <v>616</v>
      </c>
      <c r="I191" s="286" t="s">
        <v>554</v>
      </c>
      <c r="J191" s="286"/>
      <c r="K191" s="327"/>
    </row>
    <row r="192" spans="2:11" ht="15" customHeight="1">
      <c r="B192" s="333"/>
      <c r="C192" s="341"/>
      <c r="D192" s="315"/>
      <c r="E192" s="315"/>
      <c r="F192" s="315"/>
      <c r="G192" s="315"/>
      <c r="H192" s="315"/>
      <c r="I192" s="315"/>
      <c r="J192" s="315"/>
      <c r="K192" s="334"/>
    </row>
    <row r="193" spans="2:11" ht="18.75" customHeight="1">
      <c r="B193" s="282"/>
      <c r="C193" s="286"/>
      <c r="D193" s="286"/>
      <c r="E193" s="286"/>
      <c r="F193" s="305"/>
      <c r="G193" s="286"/>
      <c r="H193" s="286"/>
      <c r="I193" s="286"/>
      <c r="J193" s="286"/>
      <c r="K193" s="282"/>
    </row>
    <row r="194" spans="2:11" ht="18.75" customHeight="1">
      <c r="B194" s="282"/>
      <c r="C194" s="286"/>
      <c r="D194" s="286"/>
      <c r="E194" s="286"/>
      <c r="F194" s="305"/>
      <c r="G194" s="286"/>
      <c r="H194" s="286"/>
      <c r="I194" s="286"/>
      <c r="J194" s="286"/>
      <c r="K194" s="282"/>
    </row>
    <row r="195" spans="2:11" ht="18.75" customHeight="1">
      <c r="B195" s="292"/>
      <c r="C195" s="292"/>
      <c r="D195" s="292"/>
      <c r="E195" s="292"/>
      <c r="F195" s="292"/>
      <c r="G195" s="292"/>
      <c r="H195" s="292"/>
      <c r="I195" s="292"/>
      <c r="J195" s="292"/>
      <c r="K195" s="292"/>
    </row>
    <row r="196" spans="2:11">
      <c r="B196" s="274"/>
      <c r="C196" s="275"/>
      <c r="D196" s="275"/>
      <c r="E196" s="275"/>
      <c r="F196" s="275"/>
      <c r="G196" s="275"/>
      <c r="H196" s="275"/>
      <c r="I196" s="275"/>
      <c r="J196" s="275"/>
      <c r="K196" s="276"/>
    </row>
    <row r="197" spans="2:11" ht="21">
      <c r="B197" s="277"/>
      <c r="C197" s="400" t="s">
        <v>617</v>
      </c>
      <c r="D197" s="400"/>
      <c r="E197" s="400"/>
      <c r="F197" s="400"/>
      <c r="G197" s="400"/>
      <c r="H197" s="400"/>
      <c r="I197" s="400"/>
      <c r="J197" s="400"/>
      <c r="K197" s="278"/>
    </row>
    <row r="198" spans="2:11" ht="25.5" customHeight="1">
      <c r="B198" s="277"/>
      <c r="C198" s="342" t="s">
        <v>618</v>
      </c>
      <c r="D198" s="342"/>
      <c r="E198" s="342"/>
      <c r="F198" s="342" t="s">
        <v>619</v>
      </c>
      <c r="G198" s="343"/>
      <c r="H198" s="399" t="s">
        <v>620</v>
      </c>
      <c r="I198" s="399"/>
      <c r="J198" s="399"/>
      <c r="K198" s="278"/>
    </row>
    <row r="199" spans="2:11" ht="5.25" customHeight="1">
      <c r="B199" s="306"/>
      <c r="C199" s="303"/>
      <c r="D199" s="303"/>
      <c r="E199" s="303"/>
      <c r="F199" s="303"/>
      <c r="G199" s="286"/>
      <c r="H199" s="303"/>
      <c r="I199" s="303"/>
      <c r="J199" s="303"/>
      <c r="K199" s="327"/>
    </row>
    <row r="200" spans="2:11" ht="15" customHeight="1">
      <c r="B200" s="306"/>
      <c r="C200" s="286" t="s">
        <v>610</v>
      </c>
      <c r="D200" s="286"/>
      <c r="E200" s="286"/>
      <c r="F200" s="305" t="s">
        <v>45</v>
      </c>
      <c r="G200" s="286"/>
      <c r="H200" s="397" t="s">
        <v>621</v>
      </c>
      <c r="I200" s="397"/>
      <c r="J200" s="397"/>
      <c r="K200" s="327"/>
    </row>
    <row r="201" spans="2:11" ht="15" customHeight="1">
      <c r="B201" s="306"/>
      <c r="C201" s="312"/>
      <c r="D201" s="286"/>
      <c r="E201" s="286"/>
      <c r="F201" s="305" t="s">
        <v>46</v>
      </c>
      <c r="G201" s="286"/>
      <c r="H201" s="397" t="s">
        <v>622</v>
      </c>
      <c r="I201" s="397"/>
      <c r="J201" s="397"/>
      <c r="K201" s="327"/>
    </row>
    <row r="202" spans="2:11" ht="15" customHeight="1">
      <c r="B202" s="306"/>
      <c r="C202" s="312"/>
      <c r="D202" s="286"/>
      <c r="E202" s="286"/>
      <c r="F202" s="305" t="s">
        <v>49</v>
      </c>
      <c r="G202" s="286"/>
      <c r="H202" s="397" t="s">
        <v>623</v>
      </c>
      <c r="I202" s="397"/>
      <c r="J202" s="397"/>
      <c r="K202" s="327"/>
    </row>
    <row r="203" spans="2:11" ht="15" customHeight="1">
      <c r="B203" s="306"/>
      <c r="C203" s="286"/>
      <c r="D203" s="286"/>
      <c r="E203" s="286"/>
      <c r="F203" s="305" t="s">
        <v>47</v>
      </c>
      <c r="G203" s="286"/>
      <c r="H203" s="397" t="s">
        <v>624</v>
      </c>
      <c r="I203" s="397"/>
      <c r="J203" s="397"/>
      <c r="K203" s="327"/>
    </row>
    <row r="204" spans="2:11" ht="15" customHeight="1">
      <c r="B204" s="306"/>
      <c r="C204" s="286"/>
      <c r="D204" s="286"/>
      <c r="E204" s="286"/>
      <c r="F204" s="305" t="s">
        <v>48</v>
      </c>
      <c r="G204" s="286"/>
      <c r="H204" s="397" t="s">
        <v>625</v>
      </c>
      <c r="I204" s="397"/>
      <c r="J204" s="397"/>
      <c r="K204" s="327"/>
    </row>
    <row r="205" spans="2:11" ht="15" customHeight="1">
      <c r="B205" s="306"/>
      <c r="C205" s="286"/>
      <c r="D205" s="286"/>
      <c r="E205" s="286"/>
      <c r="F205" s="305"/>
      <c r="G205" s="286"/>
      <c r="H205" s="286"/>
      <c r="I205" s="286"/>
      <c r="J205" s="286"/>
      <c r="K205" s="327"/>
    </row>
    <row r="206" spans="2:11" ht="15" customHeight="1">
      <c r="B206" s="306"/>
      <c r="C206" s="286" t="s">
        <v>566</v>
      </c>
      <c r="D206" s="286"/>
      <c r="E206" s="286"/>
      <c r="F206" s="305" t="s">
        <v>81</v>
      </c>
      <c r="G206" s="286"/>
      <c r="H206" s="397" t="s">
        <v>626</v>
      </c>
      <c r="I206" s="397"/>
      <c r="J206" s="397"/>
      <c r="K206" s="327"/>
    </row>
    <row r="207" spans="2:11" ht="15" customHeight="1">
      <c r="B207" s="306"/>
      <c r="C207" s="312"/>
      <c r="D207" s="286"/>
      <c r="E207" s="286"/>
      <c r="F207" s="305" t="s">
        <v>463</v>
      </c>
      <c r="G207" s="286"/>
      <c r="H207" s="397" t="s">
        <v>464</v>
      </c>
      <c r="I207" s="397"/>
      <c r="J207" s="397"/>
      <c r="K207" s="327"/>
    </row>
    <row r="208" spans="2:11" ht="15" customHeight="1">
      <c r="B208" s="306"/>
      <c r="C208" s="286"/>
      <c r="D208" s="286"/>
      <c r="E208" s="286"/>
      <c r="F208" s="305" t="s">
        <v>461</v>
      </c>
      <c r="G208" s="286"/>
      <c r="H208" s="397" t="s">
        <v>627</v>
      </c>
      <c r="I208" s="397"/>
      <c r="J208" s="397"/>
      <c r="K208" s="327"/>
    </row>
    <row r="209" spans="2:11" ht="15" customHeight="1">
      <c r="B209" s="344"/>
      <c r="C209" s="312"/>
      <c r="D209" s="312"/>
      <c r="E209" s="312"/>
      <c r="F209" s="305" t="s">
        <v>465</v>
      </c>
      <c r="G209" s="291"/>
      <c r="H209" s="398" t="s">
        <v>466</v>
      </c>
      <c r="I209" s="398"/>
      <c r="J209" s="398"/>
      <c r="K209" s="345"/>
    </row>
    <row r="210" spans="2:11" ht="15" customHeight="1">
      <c r="B210" s="344"/>
      <c r="C210" s="312"/>
      <c r="D210" s="312"/>
      <c r="E210" s="312"/>
      <c r="F210" s="305" t="s">
        <v>467</v>
      </c>
      <c r="G210" s="291"/>
      <c r="H210" s="398" t="s">
        <v>407</v>
      </c>
      <c r="I210" s="398"/>
      <c r="J210" s="398"/>
      <c r="K210" s="345"/>
    </row>
    <row r="211" spans="2:11" ht="15" customHeight="1">
      <c r="B211" s="344"/>
      <c r="C211" s="312"/>
      <c r="D211" s="312"/>
      <c r="E211" s="312"/>
      <c r="F211" s="346"/>
      <c r="G211" s="291"/>
      <c r="H211" s="347"/>
      <c r="I211" s="347"/>
      <c r="J211" s="347"/>
      <c r="K211" s="345"/>
    </row>
    <row r="212" spans="2:11" ht="15" customHeight="1">
      <c r="B212" s="344"/>
      <c r="C212" s="286" t="s">
        <v>590</v>
      </c>
      <c r="D212" s="312"/>
      <c r="E212" s="312"/>
      <c r="F212" s="305">
        <v>1</v>
      </c>
      <c r="G212" s="291"/>
      <c r="H212" s="398" t="s">
        <v>628</v>
      </c>
      <c r="I212" s="398"/>
      <c r="J212" s="398"/>
      <c r="K212" s="345"/>
    </row>
    <row r="213" spans="2:11" ht="15" customHeight="1">
      <c r="B213" s="344"/>
      <c r="C213" s="312"/>
      <c r="D213" s="312"/>
      <c r="E213" s="312"/>
      <c r="F213" s="305">
        <v>2</v>
      </c>
      <c r="G213" s="291"/>
      <c r="H213" s="398" t="s">
        <v>629</v>
      </c>
      <c r="I213" s="398"/>
      <c r="J213" s="398"/>
      <c r="K213" s="345"/>
    </row>
    <row r="214" spans="2:11" ht="15" customHeight="1">
      <c r="B214" s="344"/>
      <c r="C214" s="312"/>
      <c r="D214" s="312"/>
      <c r="E214" s="312"/>
      <c r="F214" s="305">
        <v>3</v>
      </c>
      <c r="G214" s="291"/>
      <c r="H214" s="398" t="s">
        <v>630</v>
      </c>
      <c r="I214" s="398"/>
      <c r="J214" s="398"/>
      <c r="K214" s="345"/>
    </row>
    <row r="215" spans="2:11" ht="15" customHeight="1">
      <c r="B215" s="344"/>
      <c r="C215" s="312"/>
      <c r="D215" s="312"/>
      <c r="E215" s="312"/>
      <c r="F215" s="305">
        <v>4</v>
      </c>
      <c r="G215" s="291"/>
      <c r="H215" s="398" t="s">
        <v>631</v>
      </c>
      <c r="I215" s="398"/>
      <c r="J215" s="398"/>
      <c r="K215" s="345"/>
    </row>
    <row r="216" spans="2:11" ht="12.75" customHeight="1">
      <c r="B216" s="348"/>
      <c r="C216" s="349"/>
      <c r="D216" s="349"/>
      <c r="E216" s="349"/>
      <c r="F216" s="349"/>
      <c r="G216" s="349"/>
      <c r="H216" s="349"/>
      <c r="I216" s="349"/>
      <c r="J216" s="349"/>
      <c r="K216" s="350"/>
    </row>
  </sheetData>
  <sheetProtection algorithmName="SHA-512" hashValue="FXmImncE7+VYIpGUTdLGjjxlmQUwEG04xJL/TD5nFj8KKI2UdGBQC+BAwhwlG5o0IubsldtQi5WxldjCC10dJw==" saltValue="afv4JCo4GHWSiZ9dE5Y3q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 1 - SO  01 Břehové porosty</vt:lpstr>
      <vt:lpstr>2 - SO 02 Oprava stupňů</vt:lpstr>
      <vt:lpstr>3 - SO 03 Odstranění nánosů</vt:lpstr>
      <vt:lpstr>4 - VON Vedlejší a ostatn...</vt:lpstr>
      <vt:lpstr>Pokyny pro vyplnění</vt:lpstr>
      <vt:lpstr>' 1 - SO  01 Břehové porosty'!Názvy_tisku</vt:lpstr>
      <vt:lpstr>'2 - SO 02 Oprava stupňů'!Názvy_tisku</vt:lpstr>
      <vt:lpstr>'3 - SO 03 Odstranění nánosů'!Názvy_tisku</vt:lpstr>
      <vt:lpstr>'4 - VON Vedlejší a ostatn...'!Názvy_tisku</vt:lpstr>
      <vt:lpstr>'Rekapitulace stavby'!Názvy_tisku</vt:lpstr>
      <vt:lpstr>' 1 - SO  01 Břehové porosty'!Oblast_tisku</vt:lpstr>
      <vt:lpstr>'2 - SO 02 Oprava stupňů'!Oblast_tisku</vt:lpstr>
      <vt:lpstr>'3 - SO 03 Odstranění nánosů'!Oblast_tisku</vt:lpstr>
      <vt:lpstr>'4 - VON Vedlejší a ostatn...'!Oblast_tisku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Ladislav</dc:creator>
  <cp:lastModifiedBy>Malý Ladislav</cp:lastModifiedBy>
  <dcterms:created xsi:type="dcterms:W3CDTF">2017-06-30T07:17:04Z</dcterms:created>
  <dcterms:modified xsi:type="dcterms:W3CDTF">2017-06-30T07:17:13Z</dcterms:modified>
</cp:coreProperties>
</file>